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P5-Mortgage&amp;Loan calculator/"/>
    </mc:Choice>
  </mc:AlternateContent>
  <xr:revisionPtr revIDLastSave="359" documentId="13_ncr:1_{1D153A58-C7D5-436F-A55D-283A718F5608}" xr6:coauthVersionLast="47" xr6:coauthVersionMax="47" xr10:uidLastSave="{21CCA719-A1C6-46D2-A653-AEDFC7ABA60D}"/>
  <bookViews>
    <workbookView minimized="1" xWindow="3084" yWindow="3744" windowWidth="17280" windowHeight="8964" xr2:uid="{00000000-000D-0000-FFFF-FFFF00000000}"/>
  </bookViews>
  <sheets>
    <sheet name="Mortgage summary" sheetId="18" r:id="rId1"/>
    <sheet name="Calculator" sheetId="21" r:id="rId2"/>
    <sheet name="Technical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36" i="21" s="1"/>
  <c r="A337" i="21" s="1"/>
  <c r="A338" i="21" s="1"/>
  <c r="A339" i="21" s="1"/>
  <c r="A340" i="21" s="1"/>
  <c r="A341" i="21" s="1"/>
  <c r="A342" i="21" s="1"/>
  <c r="A343" i="21" s="1"/>
  <c r="A344" i="21" s="1"/>
  <c r="A345" i="21" s="1"/>
  <c r="A346" i="21" s="1"/>
  <c r="A347" i="21" s="1"/>
  <c r="A348" i="21" s="1"/>
  <c r="A349" i="21" s="1"/>
  <c r="A350" i="21" s="1"/>
  <c r="A351" i="21" s="1"/>
  <c r="A352" i="21" s="1"/>
  <c r="A353" i="21" s="1"/>
  <c r="A354" i="21" s="1"/>
  <c r="A355" i="21" s="1"/>
  <c r="A356" i="21" s="1"/>
  <c r="A357" i="21" s="1"/>
  <c r="A358" i="21" s="1"/>
  <c r="A359" i="21" s="1"/>
  <c r="A360" i="21" s="1"/>
  <c r="A361" i="21" s="1"/>
  <c r="A362" i="21" s="1"/>
  <c r="A363" i="21" s="1"/>
  <c r="A364" i="21" s="1"/>
  <c r="A365" i="21" s="1"/>
  <c r="A366" i="21" s="1"/>
  <c r="A367" i="21" s="1"/>
  <c r="A368" i="21" s="1"/>
  <c r="A369" i="21" s="1"/>
  <c r="A370" i="21" s="1"/>
  <c r="A371" i="21" s="1"/>
  <c r="A372" i="21" s="1"/>
  <c r="A373" i="21" s="1"/>
  <c r="A374" i="21" s="1"/>
  <c r="A375" i="21" s="1"/>
  <c r="A376" i="21" s="1"/>
  <c r="E8" i="18" l="1"/>
  <c r="E5" i="21"/>
  <c r="G6" i="21" l="1"/>
  <c r="F6" i="21"/>
  <c r="I6" i="21" s="1"/>
  <c r="F7" i="21"/>
  <c r="G7" i="21"/>
  <c r="I7" i="21" l="1"/>
  <c r="H7" i="21"/>
  <c r="H6" i="21"/>
  <c r="D6" i="21"/>
  <c r="K5" i="18" s="1"/>
  <c r="G8" i="21"/>
  <c r="F8" i="21"/>
  <c r="I8" i="21" l="1"/>
  <c r="H8" i="21"/>
  <c r="G9" i="21"/>
  <c r="F9" i="21"/>
  <c r="I9" i="21" s="1"/>
  <c r="F10" i="21" l="1"/>
  <c r="G10" i="21"/>
  <c r="H9" i="21"/>
  <c r="I10" i="21" l="1"/>
  <c r="H10" i="21"/>
  <c r="F11" i="21"/>
  <c r="G11" i="21"/>
  <c r="I11" i="21" l="1"/>
  <c r="G12" i="21"/>
  <c r="F12" i="21"/>
  <c r="H11" i="21"/>
  <c r="I12" i="21" l="1"/>
  <c r="G13" i="21"/>
  <c r="F13" i="21"/>
  <c r="H12" i="21"/>
  <c r="I13" i="21" l="1"/>
  <c r="H13" i="21"/>
  <c r="G14" i="21"/>
  <c r="F14" i="21"/>
  <c r="I14" i="21" l="1"/>
  <c r="H14" i="21"/>
  <c r="G15" i="21"/>
  <c r="F15" i="21"/>
  <c r="I15" i="21" l="1"/>
  <c r="H15" i="21"/>
  <c r="G16" i="21"/>
  <c r="F16" i="21"/>
  <c r="I16" i="21" s="1"/>
  <c r="H16" i="21"/>
  <c r="F17" i="21" l="1"/>
  <c r="G17" i="21"/>
  <c r="I17" i="21" s="1"/>
  <c r="H17" i="21" l="1"/>
  <c r="G18" i="21"/>
  <c r="F18" i="21"/>
  <c r="I18" i="21" l="1"/>
  <c r="F19" i="21"/>
  <c r="G19" i="21"/>
  <c r="H18" i="21"/>
  <c r="I19" i="21" l="1"/>
  <c r="H19" i="21"/>
  <c r="G20" i="21"/>
  <c r="F20" i="21"/>
  <c r="I20" i="21" s="1"/>
  <c r="H20" i="21" l="1"/>
  <c r="G21" i="21"/>
  <c r="F21" i="21"/>
  <c r="I21" i="21" l="1"/>
  <c r="G22" i="21"/>
  <c r="F22" i="21"/>
  <c r="H21" i="21"/>
  <c r="I22" i="21" l="1"/>
  <c r="H22" i="21"/>
  <c r="G23" i="21"/>
  <c r="F23" i="21"/>
  <c r="I23" i="21" s="1"/>
  <c r="H23" i="21" l="1"/>
  <c r="G24" i="21"/>
  <c r="F24" i="21"/>
  <c r="I24" i="21" l="1"/>
  <c r="G25" i="21"/>
  <c r="F25" i="21"/>
  <c r="H24" i="21"/>
  <c r="I25" i="21" l="1"/>
  <c r="H25" i="21"/>
  <c r="F26" i="21"/>
  <c r="G26" i="21"/>
  <c r="I26" i="21" s="1"/>
  <c r="H26" i="21" l="1"/>
  <c r="F27" i="21"/>
  <c r="G27" i="21"/>
  <c r="I27" i="21" l="1"/>
  <c r="H27" i="21"/>
  <c r="F28" i="21"/>
  <c r="G28" i="21"/>
  <c r="I28" i="21" l="1"/>
  <c r="H28" i="21"/>
  <c r="G29" i="21"/>
  <c r="F29" i="21"/>
  <c r="I29" i="21" l="1"/>
  <c r="H29" i="21"/>
  <c r="G30" i="21"/>
  <c r="F30" i="21"/>
  <c r="I30" i="21" l="1"/>
  <c r="H30" i="21"/>
  <c r="F31" i="21"/>
  <c r="G31" i="21"/>
  <c r="I31" i="21" l="1"/>
  <c r="H32" i="21"/>
  <c r="G32" i="21"/>
  <c r="F32" i="21"/>
  <c r="H31" i="21"/>
  <c r="I32" i="21" l="1"/>
  <c r="G33" i="21"/>
  <c r="F33" i="21"/>
  <c r="I33" i="21" l="1"/>
  <c r="H33" i="21"/>
  <c r="F34" i="21"/>
  <c r="G34" i="21"/>
  <c r="I34" i="21" l="1"/>
  <c r="H34" i="21"/>
  <c r="G35" i="21"/>
  <c r="F35" i="21"/>
  <c r="I35" i="21" s="1"/>
  <c r="H35" i="21" l="1"/>
  <c r="F36" i="21"/>
  <c r="G36" i="21"/>
  <c r="I36" i="21" l="1"/>
  <c r="G37" i="21"/>
  <c r="F37" i="21"/>
  <c r="H36" i="21"/>
  <c r="I37" i="21" l="1"/>
  <c r="H37" i="21"/>
  <c r="G38" i="21"/>
  <c r="F38" i="21"/>
  <c r="I38" i="21" s="1"/>
  <c r="H38" i="21" l="1"/>
  <c r="G39" i="21"/>
  <c r="F39" i="21"/>
  <c r="I39" i="21" l="1"/>
  <c r="H39" i="21"/>
  <c r="F40" i="21"/>
  <c r="G40" i="21"/>
  <c r="I40" i="21" l="1"/>
  <c r="G41" i="21"/>
  <c r="F41" i="21"/>
  <c r="H40" i="21"/>
  <c r="I41" i="21" l="1"/>
  <c r="H41" i="21"/>
  <c r="F42" i="21"/>
  <c r="G42" i="21"/>
  <c r="I42" i="21" l="1"/>
  <c r="G43" i="21"/>
  <c r="F43" i="21"/>
  <c r="I43" i="21" s="1"/>
  <c r="H42" i="21"/>
  <c r="H43" i="21" l="1"/>
  <c r="F44" i="21"/>
  <c r="G44" i="21"/>
  <c r="I44" i="21" s="1"/>
  <c r="H44" i="21" l="1"/>
  <c r="G45" i="21"/>
  <c r="F45" i="21"/>
  <c r="I45" i="21" l="1"/>
  <c r="H45" i="21"/>
  <c r="G46" i="21"/>
  <c r="F46" i="21"/>
  <c r="I46" i="21" l="1"/>
  <c r="H46" i="21"/>
  <c r="G47" i="21"/>
  <c r="F47" i="21"/>
  <c r="I47" i="21" l="1"/>
  <c r="H47" i="21"/>
  <c r="G48" i="21"/>
  <c r="F48" i="21"/>
  <c r="I48" i="21" l="1"/>
  <c r="H48" i="21"/>
  <c r="F49" i="21"/>
  <c r="G49" i="21"/>
  <c r="I49" i="21" l="1"/>
  <c r="H49" i="21"/>
  <c r="G50" i="21"/>
  <c r="F50" i="21"/>
  <c r="I50" i="21" l="1"/>
  <c r="H50" i="21"/>
  <c r="G51" i="21"/>
  <c r="F51" i="21"/>
  <c r="I51" i="21" l="1"/>
  <c r="H51" i="21"/>
  <c r="F52" i="21"/>
  <c r="G52" i="21"/>
  <c r="I52" i="21" l="1"/>
  <c r="H52" i="21"/>
  <c r="G53" i="21"/>
  <c r="F53" i="21"/>
  <c r="I53" i="21" s="1"/>
  <c r="H53" i="21" l="1"/>
  <c r="H54" i="21"/>
  <c r="F54" i="21"/>
  <c r="G54" i="21"/>
  <c r="I54" i="21" l="1"/>
  <c r="G55" i="21"/>
  <c r="F55" i="21"/>
  <c r="I55" i="21" l="1"/>
  <c r="G56" i="21"/>
  <c r="F56" i="21"/>
  <c r="H55" i="21"/>
  <c r="I56" i="21" l="1"/>
  <c r="H56" i="21"/>
  <c r="F57" i="21"/>
  <c r="H57" i="21"/>
  <c r="G57" i="21"/>
  <c r="I57" i="21" l="1"/>
  <c r="G58" i="21"/>
  <c r="F58" i="21"/>
  <c r="I58" i="21" l="1"/>
  <c r="H58" i="21"/>
  <c r="F59" i="21"/>
  <c r="G59" i="21"/>
  <c r="I59" i="21" l="1"/>
  <c r="H59" i="21"/>
  <c r="G60" i="21"/>
  <c r="F60" i="21"/>
  <c r="H60" i="21"/>
  <c r="I60" i="21" l="1"/>
  <c r="G61" i="21"/>
  <c r="F61" i="21"/>
  <c r="I61" i="21" l="1"/>
  <c r="H61" i="21"/>
  <c r="G62" i="21"/>
  <c r="F62" i="21"/>
  <c r="I62" i="21" s="1"/>
  <c r="H62" i="21" l="1"/>
  <c r="G63" i="21"/>
  <c r="F63" i="21"/>
  <c r="I63" i="21" l="1"/>
  <c r="G64" i="21"/>
  <c r="F64" i="21"/>
  <c r="H63" i="21"/>
  <c r="I64" i="21" l="1"/>
  <c r="G65" i="21"/>
  <c r="F65" i="21"/>
  <c r="H64" i="21"/>
  <c r="I65" i="21" l="1"/>
  <c r="H65" i="21"/>
  <c r="G66" i="21"/>
  <c r="F66" i="21"/>
  <c r="I66" i="21" l="1"/>
  <c r="H66" i="21"/>
  <c r="F67" i="21"/>
  <c r="G67" i="21"/>
  <c r="I67" i="21" l="1"/>
  <c r="H67" i="21"/>
  <c r="G68" i="21"/>
  <c r="F68" i="21"/>
  <c r="I68" i="21" l="1"/>
  <c r="G69" i="21"/>
  <c r="F69" i="21"/>
  <c r="H68" i="21"/>
  <c r="I69" i="21" l="1"/>
  <c r="H69" i="21"/>
  <c r="G70" i="21"/>
  <c r="F70" i="21"/>
  <c r="I70" i="21" s="1"/>
  <c r="G71" i="21" l="1"/>
  <c r="F71" i="21"/>
  <c r="H70" i="21"/>
  <c r="I71" i="21" l="1"/>
  <c r="H71" i="21"/>
  <c r="G72" i="21"/>
  <c r="F72" i="21"/>
  <c r="I72" i="21" l="1"/>
  <c r="H73" i="21"/>
  <c r="G73" i="21"/>
  <c r="F73" i="21"/>
  <c r="I73" i="21" s="1"/>
  <c r="H72" i="21"/>
  <c r="G74" i="21" l="1"/>
  <c r="F74" i="21"/>
  <c r="I74" i="21" l="1"/>
  <c r="H74" i="21"/>
  <c r="F75" i="21"/>
  <c r="G75" i="21"/>
  <c r="I75" i="21" l="1"/>
  <c r="H75" i="21"/>
  <c r="G76" i="21"/>
  <c r="F76" i="21"/>
  <c r="I76" i="21" l="1"/>
  <c r="H76" i="21"/>
  <c r="G77" i="21"/>
  <c r="F77" i="21"/>
  <c r="I77" i="21" l="1"/>
  <c r="H77" i="21"/>
  <c r="G78" i="21"/>
  <c r="F78" i="21"/>
  <c r="I78" i="21" l="1"/>
  <c r="F79" i="21"/>
  <c r="G79" i="21"/>
  <c r="H78" i="21"/>
  <c r="I79" i="21" l="1"/>
  <c r="G80" i="21"/>
  <c r="F80" i="21"/>
  <c r="H79" i="21"/>
  <c r="I80" i="21" l="1"/>
  <c r="H80" i="21"/>
  <c r="G81" i="21"/>
  <c r="F81" i="21"/>
  <c r="I81" i="21" l="1"/>
  <c r="H81" i="21"/>
  <c r="G82" i="21"/>
  <c r="F82" i="21"/>
  <c r="I82" i="21" l="1"/>
  <c r="H82" i="21"/>
  <c r="F83" i="21"/>
  <c r="G83" i="21"/>
  <c r="I83" i="21" l="1"/>
  <c r="H83" i="21"/>
  <c r="G84" i="21"/>
  <c r="F84" i="21"/>
  <c r="H84" i="21"/>
  <c r="I84" i="21" l="1"/>
  <c r="G85" i="21"/>
  <c r="F85" i="21"/>
  <c r="I85" i="21" l="1"/>
  <c r="H85" i="21"/>
  <c r="F86" i="21"/>
  <c r="G86" i="21"/>
  <c r="I86" i="21" l="1"/>
  <c r="H86" i="21"/>
  <c r="G87" i="21"/>
  <c r="F87" i="21"/>
  <c r="I87" i="21" s="1"/>
  <c r="H87" i="21" l="1"/>
  <c r="G88" i="21"/>
  <c r="F88" i="21"/>
  <c r="I88" i="21" l="1"/>
  <c r="H88" i="21"/>
  <c r="F89" i="21"/>
  <c r="G89" i="21"/>
  <c r="H89" i="21"/>
  <c r="I89" i="21" l="1"/>
  <c r="G90" i="21"/>
  <c r="F90" i="21"/>
  <c r="I90" i="21" l="1"/>
  <c r="F91" i="21"/>
  <c r="G91" i="21"/>
  <c r="H90" i="21"/>
  <c r="I91" i="21" l="1"/>
  <c r="G92" i="21"/>
  <c r="F92" i="21"/>
  <c r="H91" i="21"/>
  <c r="I92" i="21" l="1"/>
  <c r="H92" i="21"/>
  <c r="G93" i="21"/>
  <c r="F93" i="21"/>
  <c r="I93" i="21" l="1"/>
  <c r="G94" i="21"/>
  <c r="F94" i="21"/>
  <c r="I94" i="21" s="1"/>
  <c r="H93" i="21"/>
  <c r="H94" i="21" l="1"/>
  <c r="G95" i="21"/>
  <c r="F95" i="21"/>
  <c r="I95" i="21" l="1"/>
  <c r="H95" i="21"/>
  <c r="F96" i="21"/>
  <c r="G96" i="21"/>
  <c r="I96" i="21" l="1"/>
  <c r="H97" i="21"/>
  <c r="G97" i="21"/>
  <c r="F97" i="21"/>
  <c r="H96" i="21"/>
  <c r="I97" i="21" l="1"/>
  <c r="G98" i="21"/>
  <c r="F98" i="21"/>
  <c r="I98" i="21" l="1"/>
  <c r="H98" i="21"/>
  <c r="F99" i="21"/>
  <c r="G99" i="21"/>
  <c r="H99" i="21"/>
  <c r="I99" i="21" l="1"/>
  <c r="G100" i="21"/>
  <c r="F100" i="21"/>
  <c r="I100" i="21" l="1"/>
  <c r="G101" i="21"/>
  <c r="F101" i="21"/>
  <c r="I101" i="21" s="1"/>
  <c r="H100" i="21"/>
  <c r="H101" i="21" l="1"/>
  <c r="H102" i="21"/>
  <c r="G102" i="21"/>
  <c r="F102" i="21"/>
  <c r="I102" i="21" l="1"/>
  <c r="G103" i="21"/>
  <c r="F103" i="21"/>
  <c r="I103" i="21" s="1"/>
  <c r="H103" i="21" l="1"/>
  <c r="F104" i="21"/>
  <c r="G104" i="21"/>
  <c r="I104" i="21" l="1"/>
  <c r="G105" i="21"/>
  <c r="F105" i="21"/>
  <c r="H104" i="21"/>
  <c r="I105" i="21" l="1"/>
  <c r="H106" i="21"/>
  <c r="F106" i="21"/>
  <c r="G106" i="21"/>
  <c r="H105" i="21"/>
  <c r="I106" i="21" l="1"/>
  <c r="F107" i="21"/>
  <c r="G107" i="21"/>
  <c r="I107" i="21" l="1"/>
  <c r="H107" i="21"/>
  <c r="G108" i="21"/>
  <c r="F108" i="21"/>
  <c r="I108" i="21" s="1"/>
  <c r="G109" i="21" l="1"/>
  <c r="F109" i="21"/>
  <c r="H108" i="21"/>
  <c r="I109" i="21" l="1"/>
  <c r="G110" i="21"/>
  <c r="F110" i="21"/>
  <c r="H109" i="21"/>
  <c r="I110" i="21" l="1"/>
  <c r="H110" i="21"/>
  <c r="F111" i="21"/>
  <c r="G111" i="21"/>
  <c r="I111" i="21" l="1"/>
  <c r="H111" i="21"/>
  <c r="G112" i="21"/>
  <c r="F112" i="21"/>
  <c r="H112" i="21"/>
  <c r="I112" i="21" l="1"/>
  <c r="G113" i="21"/>
  <c r="F113" i="21"/>
  <c r="I113" i="21" l="1"/>
  <c r="H113" i="21"/>
  <c r="F114" i="21"/>
  <c r="G114" i="21"/>
  <c r="I114" i="21" l="1"/>
  <c r="F115" i="21"/>
  <c r="G115" i="21"/>
  <c r="H114" i="21"/>
  <c r="I115" i="21" l="1"/>
  <c r="H115" i="21"/>
  <c r="H116" i="21"/>
  <c r="G116" i="21"/>
  <c r="F116" i="21"/>
  <c r="I116" i="21" s="1"/>
  <c r="G117" i="21" l="1"/>
  <c r="F117" i="21"/>
  <c r="I117" i="21" l="1"/>
  <c r="H117" i="21"/>
  <c r="F118" i="21"/>
  <c r="G118" i="21"/>
  <c r="I118" i="21" l="1"/>
  <c r="H118" i="21"/>
  <c r="G119" i="21"/>
  <c r="F119" i="21"/>
  <c r="I119" i="21" l="1"/>
  <c r="H119" i="21"/>
  <c r="F120" i="21"/>
  <c r="G120" i="21"/>
  <c r="I120" i="21" l="1"/>
  <c r="H120" i="21"/>
  <c r="G121" i="21"/>
  <c r="F121" i="21"/>
  <c r="I121" i="21" l="1"/>
  <c r="G122" i="21"/>
  <c r="F122" i="21"/>
  <c r="H121" i="21"/>
  <c r="I122" i="21" l="1"/>
  <c r="H122" i="21"/>
  <c r="G123" i="21"/>
  <c r="F123" i="21"/>
  <c r="I123" i="21" s="1"/>
  <c r="H123" i="21" l="1"/>
  <c r="G124" i="21"/>
  <c r="F124" i="21"/>
  <c r="I124" i="21" s="1"/>
  <c r="H124" i="21" l="1"/>
  <c r="G125" i="21"/>
  <c r="F125" i="21"/>
  <c r="I125" i="21" l="1"/>
  <c r="H125" i="21"/>
  <c r="F126" i="21"/>
  <c r="G126" i="21"/>
  <c r="I126" i="21" l="1"/>
  <c r="G127" i="21"/>
  <c r="F127" i="21"/>
  <c r="H126" i="21"/>
  <c r="I127" i="21" l="1"/>
  <c r="H127" i="21"/>
  <c r="G128" i="21"/>
  <c r="F128" i="21"/>
  <c r="I128" i="21" s="1"/>
  <c r="H129" i="21" l="1"/>
  <c r="G129" i="21"/>
  <c r="F129" i="21"/>
  <c r="I129" i="21" s="1"/>
  <c r="H128" i="21"/>
  <c r="G130" i="21" l="1"/>
  <c r="F130" i="21"/>
  <c r="I130" i="21" l="1"/>
  <c r="H130" i="21"/>
  <c r="G131" i="21"/>
  <c r="H131" i="21"/>
  <c r="F131" i="21"/>
  <c r="I131" i="21" s="1"/>
  <c r="G132" i="21" l="1"/>
  <c r="F132" i="21"/>
  <c r="I132" i="21" l="1"/>
  <c r="H132" i="21"/>
  <c r="F133" i="21"/>
  <c r="G133" i="21"/>
  <c r="I133" i="21" l="1"/>
  <c r="H133" i="21"/>
  <c r="F134" i="21"/>
  <c r="G134" i="21"/>
  <c r="I134" i="21" l="1"/>
  <c r="G135" i="21"/>
  <c r="F135" i="21"/>
  <c r="H134" i="21"/>
  <c r="I135" i="21" l="1"/>
  <c r="H135" i="21"/>
  <c r="G136" i="21"/>
  <c r="F136" i="21"/>
  <c r="I136" i="21" l="1"/>
  <c r="G137" i="21"/>
  <c r="F137" i="21"/>
  <c r="I137" i="21" s="1"/>
  <c r="H136" i="21"/>
  <c r="G138" i="21" l="1"/>
  <c r="F138" i="21"/>
  <c r="H138" i="21"/>
  <c r="H137" i="21"/>
  <c r="I138" i="21" l="1"/>
  <c r="G139" i="21"/>
  <c r="F139" i="21"/>
  <c r="I139" i="21" l="1"/>
  <c r="G140" i="21"/>
  <c r="F140" i="21"/>
  <c r="I140" i="21" s="1"/>
  <c r="H139" i="21"/>
  <c r="H140" i="21" l="1"/>
  <c r="G141" i="21"/>
  <c r="F141" i="21"/>
  <c r="I141" i="21" s="1"/>
  <c r="H141" i="21" l="1"/>
  <c r="F142" i="21"/>
  <c r="G142" i="21"/>
  <c r="I142" i="21" l="1"/>
  <c r="G143" i="21"/>
  <c r="F143" i="21"/>
  <c r="H142" i="21"/>
  <c r="I143" i="21" l="1"/>
  <c r="G144" i="21"/>
  <c r="F144" i="21"/>
  <c r="H144" i="21"/>
  <c r="H143" i="21"/>
  <c r="I144" i="21" l="1"/>
  <c r="F145" i="21"/>
  <c r="G145" i="21"/>
  <c r="I145" i="21" l="1"/>
  <c r="F146" i="21"/>
  <c r="G146" i="21"/>
  <c r="H145" i="21"/>
  <c r="I146" i="21" l="1"/>
  <c r="G147" i="21"/>
  <c r="F147" i="21"/>
  <c r="I147" i="21" s="1"/>
  <c r="H146" i="21"/>
  <c r="H148" i="21" l="1"/>
  <c r="F148" i="21"/>
  <c r="G148" i="21"/>
  <c r="H147" i="21"/>
  <c r="I148" i="21" l="1"/>
  <c r="G149" i="21"/>
  <c r="F149" i="21"/>
  <c r="I149" i="21" s="1"/>
  <c r="H149" i="21" l="1"/>
  <c r="F150" i="21"/>
  <c r="G150" i="21"/>
  <c r="I150" i="21" l="1"/>
  <c r="H150" i="21"/>
  <c r="G151" i="21"/>
  <c r="F151" i="21"/>
  <c r="I151" i="21" l="1"/>
  <c r="G152" i="21"/>
  <c r="F152" i="21"/>
  <c r="H151" i="21"/>
  <c r="I152" i="21" l="1"/>
  <c r="G153" i="21"/>
  <c r="F153" i="21"/>
  <c r="I153" i="21" s="1"/>
  <c r="H152" i="21"/>
  <c r="H153" i="21" l="1"/>
  <c r="G154" i="21"/>
  <c r="H154" i="21"/>
  <c r="F154" i="21"/>
  <c r="I154" i="21" s="1"/>
  <c r="G155" i="21" l="1"/>
  <c r="F155" i="21"/>
  <c r="H155" i="21"/>
  <c r="I155" i="21" l="1"/>
  <c r="H156" i="21"/>
  <c r="G156" i="21"/>
  <c r="F156" i="21"/>
  <c r="I156" i="21" s="1"/>
  <c r="F157" i="21" l="1"/>
  <c r="G157" i="21"/>
  <c r="I157" i="21" l="1"/>
  <c r="F158" i="21"/>
  <c r="H158" i="21"/>
  <c r="G158" i="21"/>
  <c r="H157" i="21"/>
  <c r="I158" i="21" l="1"/>
  <c r="G159" i="21"/>
  <c r="F159" i="21"/>
  <c r="I159" i="21" l="1"/>
  <c r="H159" i="21"/>
  <c r="G160" i="21"/>
  <c r="F160" i="21"/>
  <c r="I160" i="21" l="1"/>
  <c r="H160" i="21"/>
  <c r="H161" i="21"/>
  <c r="G161" i="21"/>
  <c r="F161" i="21"/>
  <c r="I161" i="21" l="1"/>
  <c r="F162" i="21"/>
  <c r="G162" i="21"/>
  <c r="I162" i="21" l="1"/>
  <c r="H162" i="21"/>
  <c r="G163" i="21"/>
  <c r="F163" i="21"/>
  <c r="I163" i="21" l="1"/>
  <c r="G164" i="21"/>
  <c r="F164" i="21"/>
  <c r="I164" i="21" s="1"/>
  <c r="H163" i="21"/>
  <c r="F165" i="21" l="1"/>
  <c r="G165" i="21"/>
  <c r="H164" i="21"/>
  <c r="I165" i="21" l="1"/>
  <c r="H165" i="21"/>
  <c r="F166" i="21"/>
  <c r="H166" i="21"/>
  <c r="G166" i="21"/>
  <c r="I166" i="21" l="1"/>
  <c r="G167" i="21"/>
  <c r="F167" i="21"/>
  <c r="H167" i="21"/>
  <c r="I167" i="21" l="1"/>
  <c r="G168" i="21"/>
  <c r="F168" i="21"/>
  <c r="I168" i="21" l="1"/>
  <c r="G169" i="21"/>
  <c r="F169" i="21"/>
  <c r="I169" i="21" s="1"/>
  <c r="H168" i="21"/>
  <c r="H169" i="21" l="1"/>
  <c r="G170" i="21"/>
  <c r="F170" i="21"/>
  <c r="I170" i="21" s="1"/>
  <c r="H170" i="21" l="1"/>
  <c r="G171" i="21"/>
  <c r="H171" i="21"/>
  <c r="F171" i="21"/>
  <c r="I171" i="21" s="1"/>
  <c r="F172" i="21" l="1"/>
  <c r="G172" i="21"/>
  <c r="I172" i="21" l="1"/>
  <c r="H172" i="21"/>
  <c r="G173" i="21"/>
  <c r="F173" i="21"/>
  <c r="I173" i="21" l="1"/>
  <c r="F174" i="21"/>
  <c r="G174" i="21"/>
  <c r="H173" i="21"/>
  <c r="I174" i="21" l="1"/>
  <c r="H174" i="21"/>
  <c r="G175" i="21"/>
  <c r="F175" i="21"/>
  <c r="I175" i="21" s="1"/>
  <c r="H175" i="21" l="1"/>
  <c r="G176" i="21"/>
  <c r="F176" i="21"/>
  <c r="I176" i="21" l="1"/>
  <c r="H176" i="21"/>
  <c r="G177" i="21"/>
  <c r="F177" i="21"/>
  <c r="I177" i="21" s="1"/>
  <c r="H177" i="21" l="1"/>
  <c r="G178" i="21"/>
  <c r="F178" i="21"/>
  <c r="I178" i="21" s="1"/>
  <c r="H178" i="21" l="1"/>
  <c r="F179" i="21"/>
  <c r="G179" i="21"/>
  <c r="I179" i="21" l="1"/>
  <c r="H179" i="21"/>
  <c r="G180" i="21"/>
  <c r="F180" i="21"/>
  <c r="I180" i="21" l="1"/>
  <c r="H180" i="21"/>
  <c r="F181" i="21"/>
  <c r="G181" i="21"/>
  <c r="I181" i="21" l="1"/>
  <c r="F182" i="21"/>
  <c r="G182" i="21"/>
  <c r="H181" i="21"/>
  <c r="I182" i="21" l="1"/>
  <c r="H182" i="21"/>
  <c r="G183" i="21"/>
  <c r="F183" i="21"/>
  <c r="H183" i="21"/>
  <c r="I183" i="21" l="1"/>
  <c r="G184" i="21"/>
  <c r="F184" i="21"/>
  <c r="I184" i="21" l="1"/>
  <c r="G185" i="21"/>
  <c r="F185" i="21"/>
  <c r="H184" i="21"/>
  <c r="I185" i="21" l="1"/>
  <c r="H185" i="21"/>
  <c r="G186" i="21"/>
  <c r="F186" i="21"/>
  <c r="I186" i="21" l="1"/>
  <c r="F187" i="21"/>
  <c r="G187" i="21"/>
  <c r="H186" i="21"/>
  <c r="I187" i="21" l="1"/>
  <c r="H187" i="21"/>
  <c r="H188" i="21"/>
  <c r="G188" i="21"/>
  <c r="F188" i="21"/>
  <c r="I188" i="21" s="1"/>
  <c r="G189" i="21" l="1"/>
  <c r="F189" i="21"/>
  <c r="I189" i="21" l="1"/>
  <c r="F190" i="21"/>
  <c r="G190" i="21"/>
  <c r="H190" i="21"/>
  <c r="H189" i="21"/>
  <c r="I190" i="21" l="1"/>
  <c r="G191" i="21"/>
  <c r="F191" i="21"/>
  <c r="I191" i="21" s="1"/>
  <c r="H191" i="21" l="1"/>
  <c r="G192" i="21"/>
  <c r="F192" i="21"/>
  <c r="I192" i="21" s="1"/>
  <c r="H192" i="21" l="1"/>
  <c r="G193" i="21"/>
  <c r="F193" i="21"/>
  <c r="I193" i="21" l="1"/>
  <c r="H193" i="21"/>
  <c r="F194" i="21"/>
  <c r="G194" i="21"/>
  <c r="I194" i="21" l="1"/>
  <c r="H194" i="21"/>
  <c r="G195" i="21"/>
  <c r="F195" i="21"/>
  <c r="I195" i="21" s="1"/>
  <c r="H195" i="21"/>
  <c r="G196" i="21" l="1"/>
  <c r="F196" i="21"/>
  <c r="I196" i="21" l="1"/>
  <c r="H196" i="21"/>
  <c r="G197" i="21"/>
  <c r="F197" i="21"/>
  <c r="I197" i="21" l="1"/>
  <c r="H197" i="21"/>
  <c r="F198" i="21"/>
  <c r="G198" i="21"/>
  <c r="I198" i="21" l="1"/>
  <c r="H198" i="21"/>
  <c r="G199" i="21"/>
  <c r="F199" i="21"/>
  <c r="I199" i="21" l="1"/>
  <c r="H199" i="21"/>
  <c r="G200" i="21"/>
  <c r="F200" i="21"/>
  <c r="I200" i="21" l="1"/>
  <c r="F201" i="21"/>
  <c r="G201" i="21"/>
  <c r="H200" i="21"/>
  <c r="I201" i="21" l="1"/>
  <c r="H201" i="21"/>
  <c r="F202" i="21"/>
  <c r="G202" i="21"/>
  <c r="I202" i="21" l="1"/>
  <c r="H202" i="21"/>
  <c r="F203" i="21"/>
  <c r="G203" i="21"/>
  <c r="I203" i="21" l="1"/>
  <c r="F204" i="21"/>
  <c r="G204" i="21"/>
  <c r="H203" i="21"/>
  <c r="I204" i="21" l="1"/>
  <c r="G205" i="21"/>
  <c r="F205" i="21"/>
  <c r="I205" i="21" s="1"/>
  <c r="H204" i="21"/>
  <c r="H205" i="21" l="1"/>
  <c r="F206" i="21"/>
  <c r="G206" i="21"/>
  <c r="I206" i="21" l="1"/>
  <c r="H206" i="21"/>
  <c r="G207" i="21"/>
  <c r="F207" i="21"/>
  <c r="I207" i="21" l="1"/>
  <c r="H207" i="21"/>
  <c r="G208" i="21"/>
  <c r="F208" i="21"/>
  <c r="I208" i="21" l="1"/>
  <c r="F209" i="21"/>
  <c r="G209" i="21"/>
  <c r="H208" i="21"/>
  <c r="I209" i="21" l="1"/>
  <c r="H209" i="21"/>
  <c r="G210" i="21"/>
  <c r="F210" i="21"/>
  <c r="I210" i="21" s="1"/>
  <c r="H210" i="21" l="1"/>
  <c r="G211" i="21"/>
  <c r="F211" i="21"/>
  <c r="I211" i="21" l="1"/>
  <c r="F212" i="21"/>
  <c r="G212" i="21"/>
  <c r="H211" i="21"/>
  <c r="I212" i="21" l="1"/>
  <c r="G213" i="21"/>
  <c r="F213" i="21"/>
  <c r="H212" i="21"/>
  <c r="I213" i="21" l="1"/>
  <c r="H213" i="21"/>
  <c r="F214" i="21"/>
  <c r="G214" i="21"/>
  <c r="I214" i="21" l="1"/>
  <c r="H214" i="21"/>
  <c r="G215" i="21"/>
  <c r="F215" i="21"/>
  <c r="I215" i="21" s="1"/>
  <c r="H215" i="21"/>
  <c r="G216" i="21" l="1"/>
  <c r="F216" i="21"/>
  <c r="I216" i="21" l="1"/>
  <c r="G217" i="21"/>
  <c r="F217" i="21"/>
  <c r="I217" i="21" s="1"/>
  <c r="H216" i="21"/>
  <c r="G218" i="21" l="1"/>
  <c r="F218" i="21"/>
  <c r="I218" i="21" s="1"/>
  <c r="H217" i="21"/>
  <c r="H218" i="21" l="1"/>
  <c r="H219" i="21"/>
  <c r="G219" i="21"/>
  <c r="F219" i="21"/>
  <c r="I219" i="21" s="1"/>
  <c r="F220" i="21" l="1"/>
  <c r="G220" i="21"/>
  <c r="I220" i="21" l="1"/>
  <c r="G221" i="21"/>
  <c r="F221" i="21"/>
  <c r="H220" i="21"/>
  <c r="I221" i="21" l="1"/>
  <c r="F222" i="21"/>
  <c r="G222" i="21"/>
  <c r="H221" i="21"/>
  <c r="I222" i="21" l="1"/>
  <c r="H222" i="21"/>
  <c r="G223" i="21"/>
  <c r="F223" i="21"/>
  <c r="H223" i="21"/>
  <c r="I223" i="21" l="1"/>
  <c r="G224" i="21"/>
  <c r="F224" i="21"/>
  <c r="I224" i="21" s="1"/>
  <c r="F225" i="21" l="1"/>
  <c r="G225" i="21"/>
  <c r="H224" i="21"/>
  <c r="I225" i="21" l="1"/>
  <c r="H225" i="21"/>
  <c r="F226" i="21"/>
  <c r="G226" i="21"/>
  <c r="I226" i="21" l="1"/>
  <c r="G227" i="21"/>
  <c r="F227" i="21"/>
  <c r="H227" i="21"/>
  <c r="H226" i="21"/>
  <c r="I227" i="21" l="1"/>
  <c r="G228" i="21"/>
  <c r="F228" i="21"/>
  <c r="I228" i="21" l="1"/>
  <c r="F229" i="21"/>
  <c r="G229" i="21"/>
  <c r="H228" i="21"/>
  <c r="I229" i="21" l="1"/>
  <c r="F230" i="21"/>
  <c r="G230" i="21"/>
  <c r="H229" i="21"/>
  <c r="I230" i="21" l="1"/>
  <c r="H230" i="21"/>
  <c r="G231" i="21"/>
  <c r="F231" i="21"/>
  <c r="I231" i="21" l="1"/>
  <c r="G232" i="21"/>
  <c r="F232" i="21"/>
  <c r="H231" i="21"/>
  <c r="I232" i="21" l="1"/>
  <c r="G233" i="21"/>
  <c r="F233" i="21"/>
  <c r="H232" i="21"/>
  <c r="I233" i="21" l="1"/>
  <c r="H233" i="21"/>
  <c r="G234" i="21"/>
  <c r="F234" i="21"/>
  <c r="I234" i="21" s="1"/>
  <c r="F235" i="21" l="1"/>
  <c r="H235" i="21"/>
  <c r="G235" i="21"/>
  <c r="H234" i="21"/>
  <c r="I235" i="21" l="1"/>
  <c r="F236" i="21"/>
  <c r="H236" i="21"/>
  <c r="G236" i="21"/>
  <c r="I236" i="21" l="1"/>
  <c r="G237" i="21"/>
  <c r="F237" i="21"/>
  <c r="I237" i="21" s="1"/>
  <c r="H237" i="21" l="1"/>
  <c r="F238" i="21"/>
  <c r="G238" i="21"/>
  <c r="I238" i="21" l="1"/>
  <c r="G239" i="21"/>
  <c r="F239" i="21"/>
  <c r="H238" i="21"/>
  <c r="I239" i="21" l="1"/>
  <c r="H239" i="21"/>
  <c r="G240" i="21"/>
  <c r="F240" i="21"/>
  <c r="I240" i="21" s="1"/>
  <c r="G241" i="21" l="1"/>
  <c r="F241" i="21"/>
  <c r="H240" i="21"/>
  <c r="I241" i="21" l="1"/>
  <c r="H241" i="21"/>
  <c r="G242" i="21"/>
  <c r="F242" i="21"/>
  <c r="I242" i="21" s="1"/>
  <c r="H242" i="21" l="1"/>
  <c r="G243" i="21"/>
  <c r="F243" i="21"/>
  <c r="I243" i="21" s="1"/>
  <c r="G244" i="21" l="1"/>
  <c r="F244" i="21"/>
  <c r="I244" i="21" s="1"/>
  <c r="H244" i="21"/>
  <c r="H243" i="21"/>
  <c r="G245" i="21" l="1"/>
  <c r="F245" i="21"/>
  <c r="I245" i="21" s="1"/>
  <c r="H245" i="21" l="1"/>
  <c r="F246" i="21"/>
  <c r="G246" i="21"/>
  <c r="I246" i="21" l="1"/>
  <c r="G247" i="21"/>
  <c r="F247" i="21"/>
  <c r="I247" i="21" s="1"/>
  <c r="H246" i="21"/>
  <c r="H247" i="21" l="1"/>
  <c r="G248" i="21"/>
  <c r="F248" i="21"/>
  <c r="I248" i="21" l="1"/>
  <c r="G249" i="21"/>
  <c r="F249" i="21"/>
  <c r="H248" i="21"/>
  <c r="I249" i="21" l="1"/>
  <c r="H249" i="21"/>
  <c r="G250" i="21"/>
  <c r="F250" i="21"/>
  <c r="I250" i="21" l="1"/>
  <c r="H250" i="21"/>
  <c r="F251" i="21"/>
  <c r="G251" i="21"/>
  <c r="I251" i="21" l="1"/>
  <c r="F252" i="21"/>
  <c r="G252" i="21"/>
  <c r="H251" i="21"/>
  <c r="I252" i="21" l="1"/>
  <c r="G253" i="21"/>
  <c r="F253" i="21"/>
  <c r="I253" i="21" s="1"/>
  <c r="H252" i="21"/>
  <c r="H253" i="21" l="1"/>
  <c r="F254" i="21"/>
  <c r="G254" i="21"/>
  <c r="I254" i="21" l="1"/>
  <c r="H254" i="21"/>
  <c r="G255" i="21"/>
  <c r="H255" i="21"/>
  <c r="F255" i="21"/>
  <c r="I255" i="21" s="1"/>
  <c r="G256" i="21" l="1"/>
  <c r="F256" i="21"/>
  <c r="I256" i="21" s="1"/>
  <c r="H256" i="21" l="1"/>
  <c r="F257" i="21"/>
  <c r="G257" i="21"/>
  <c r="I257" i="21" l="1"/>
  <c r="G258" i="21"/>
  <c r="F258" i="21"/>
  <c r="H257" i="21"/>
  <c r="I258" i="21" l="1"/>
  <c r="H258" i="21"/>
  <c r="G259" i="21"/>
  <c r="H259" i="21"/>
  <c r="F259" i="21"/>
  <c r="I259" i="21" s="1"/>
  <c r="F260" i="21" l="1"/>
  <c r="G260" i="21"/>
  <c r="I260" i="21" l="1"/>
  <c r="H260" i="21"/>
  <c r="G261" i="21"/>
  <c r="F261" i="21"/>
  <c r="I261" i="21" s="1"/>
  <c r="H261" i="21" l="1"/>
  <c r="F262" i="21"/>
  <c r="G262" i="21"/>
  <c r="I262" i="21" l="1"/>
  <c r="H262" i="21"/>
  <c r="G263" i="21"/>
  <c r="F263" i="21"/>
  <c r="I263" i="21" s="1"/>
  <c r="F264" i="21" l="1"/>
  <c r="G264" i="21"/>
  <c r="H263" i="21"/>
  <c r="I264" i="21" l="1"/>
  <c r="H264" i="21"/>
  <c r="G265" i="21"/>
  <c r="F265" i="21"/>
  <c r="H265" i="21"/>
  <c r="I265" i="21" l="1"/>
  <c r="F266" i="21"/>
  <c r="G266" i="21"/>
  <c r="I266" i="21" l="1"/>
  <c r="G267" i="21"/>
  <c r="F267" i="21"/>
  <c r="H266" i="21"/>
  <c r="I267" i="21" l="1"/>
  <c r="F268" i="21"/>
  <c r="G268" i="21"/>
  <c r="H267" i="21"/>
  <c r="I268" i="21" l="1"/>
  <c r="H269" i="21"/>
  <c r="F269" i="21"/>
  <c r="G269" i="21"/>
  <c r="H268" i="21"/>
  <c r="I269" i="21" l="1"/>
  <c r="G270" i="21"/>
  <c r="F270" i="21"/>
  <c r="H270" i="21"/>
  <c r="I270" i="21" l="1"/>
  <c r="G271" i="21"/>
  <c r="F271" i="21"/>
  <c r="I271" i="21" l="1"/>
  <c r="H272" i="21"/>
  <c r="F272" i="21"/>
  <c r="G272" i="21"/>
  <c r="H271" i="21"/>
  <c r="I272" i="21" l="1"/>
  <c r="G273" i="21"/>
  <c r="F273" i="21"/>
  <c r="H273" i="21"/>
  <c r="I273" i="21" l="1"/>
  <c r="F274" i="21"/>
  <c r="G274" i="21"/>
  <c r="I274" i="21" l="1"/>
  <c r="H274" i="21"/>
  <c r="G275" i="21"/>
  <c r="F275" i="21"/>
  <c r="I275" i="21" s="1"/>
  <c r="H275" i="21" l="1"/>
  <c r="G276" i="21"/>
  <c r="F276" i="21"/>
  <c r="I276" i="21" s="1"/>
  <c r="H276" i="21" l="1"/>
  <c r="G277" i="21"/>
  <c r="F277" i="21"/>
  <c r="I277" i="21" s="1"/>
  <c r="H277" i="21" l="1"/>
  <c r="G278" i="21"/>
  <c r="F278" i="21"/>
  <c r="I278" i="21" l="1"/>
  <c r="H278" i="21"/>
  <c r="G279" i="21"/>
  <c r="F279" i="21"/>
  <c r="I279" i="21" s="1"/>
  <c r="H279" i="21" l="1"/>
  <c r="F280" i="21"/>
  <c r="G280" i="21"/>
  <c r="I280" i="21" l="1"/>
  <c r="H280" i="21"/>
  <c r="F281" i="21"/>
  <c r="G281" i="21"/>
  <c r="I281" i="21" l="1"/>
  <c r="F282" i="21"/>
  <c r="G282" i="21"/>
  <c r="H281" i="21"/>
  <c r="I282" i="21" l="1"/>
  <c r="G283" i="21"/>
  <c r="F283" i="21"/>
  <c r="H282" i="21"/>
  <c r="I283" i="21" l="1"/>
  <c r="H283" i="21"/>
  <c r="G284" i="21"/>
  <c r="F284" i="21"/>
  <c r="I284" i="21" s="1"/>
  <c r="H284" i="21" l="1"/>
  <c r="H285" i="21"/>
  <c r="G285" i="21"/>
  <c r="F285" i="21"/>
  <c r="I285" i="21" s="1"/>
  <c r="F286" i="21" l="1"/>
  <c r="G286" i="21"/>
  <c r="I286" i="21" l="1"/>
  <c r="H286" i="21"/>
  <c r="F287" i="21"/>
  <c r="H287" i="21"/>
  <c r="G287" i="21"/>
  <c r="I287" i="21" l="1"/>
  <c r="G288" i="21"/>
  <c r="H288" i="21"/>
  <c r="F288" i="21"/>
  <c r="I288" i="21" l="1"/>
  <c r="G289" i="21"/>
  <c r="F289" i="21"/>
  <c r="I289" i="21" s="1"/>
  <c r="H289" i="21" l="1"/>
  <c r="F290" i="21"/>
  <c r="H290" i="21"/>
  <c r="G290" i="21"/>
  <c r="I290" i="21" l="1"/>
  <c r="G291" i="21"/>
  <c r="F291" i="21"/>
  <c r="H291" i="21"/>
  <c r="I291" i="21" l="1"/>
  <c r="G292" i="21"/>
  <c r="F292" i="21"/>
  <c r="I292" i="21" s="1"/>
  <c r="G293" i="21" l="1"/>
  <c r="H293" i="21"/>
  <c r="F293" i="21"/>
  <c r="I293" i="21" s="1"/>
  <c r="H292" i="21"/>
  <c r="G294" i="21" l="1"/>
  <c r="F294" i="21"/>
  <c r="I294" i="21" s="1"/>
  <c r="H294" i="21" l="1"/>
  <c r="H295" i="21"/>
  <c r="G295" i="21"/>
  <c r="F295" i="21"/>
  <c r="I295" i="21" l="1"/>
  <c r="G296" i="21"/>
  <c r="F296" i="21"/>
  <c r="I296" i="21" s="1"/>
  <c r="H296" i="21" l="1"/>
  <c r="G297" i="21"/>
  <c r="F297" i="21"/>
  <c r="I297" i="21" s="1"/>
  <c r="H297" i="21" l="1"/>
  <c r="F298" i="21"/>
  <c r="G298" i="21"/>
  <c r="I298" i="21" l="1"/>
  <c r="H298" i="21"/>
  <c r="G299" i="21"/>
  <c r="F299" i="21"/>
  <c r="I299" i="21" l="1"/>
  <c r="H299" i="21"/>
  <c r="G300" i="21"/>
  <c r="F300" i="21"/>
  <c r="I300" i="21" s="1"/>
  <c r="G301" i="21" l="1"/>
  <c r="F301" i="21"/>
  <c r="I301" i="21" s="1"/>
  <c r="H300" i="21"/>
  <c r="H301" i="21" l="1"/>
  <c r="H302" i="21"/>
  <c r="F302" i="21"/>
  <c r="G302" i="21"/>
  <c r="I302" i="21" l="1"/>
  <c r="G303" i="21"/>
  <c r="F303" i="21"/>
  <c r="I303" i="21" l="1"/>
  <c r="H303" i="21"/>
  <c r="F304" i="21"/>
  <c r="G304" i="21"/>
  <c r="I304" i="21" l="1"/>
  <c r="H304" i="21"/>
  <c r="I306" i="21"/>
  <c r="G305" i="21"/>
  <c r="F305" i="21"/>
  <c r="I305" i="21" l="1"/>
  <c r="C306" i="21"/>
  <c r="B306" i="21"/>
  <c r="F306" i="21"/>
  <c r="G306" i="21"/>
  <c r="H306" i="21"/>
  <c r="E306" i="21"/>
  <c r="I307" i="21"/>
  <c r="D306" i="21"/>
  <c r="H305" i="21"/>
  <c r="C307" i="21" l="1"/>
  <c r="B307" i="21"/>
  <c r="G307" i="21"/>
  <c r="D307" i="21"/>
  <c r="I308" i="21"/>
  <c r="F307" i="21"/>
  <c r="E307" i="21"/>
  <c r="C308" i="21" l="1"/>
  <c r="B308" i="21"/>
  <c r="H307" i="21"/>
  <c r="I309" i="21"/>
  <c r="G308" i="21"/>
  <c r="F308" i="21"/>
  <c r="E308" i="21"/>
  <c r="D308" i="21"/>
  <c r="B309" i="21" l="1"/>
  <c r="C309" i="21"/>
  <c r="F309" i="21"/>
  <c r="E309" i="21"/>
  <c r="I310" i="21"/>
  <c r="D309" i="21"/>
  <c r="H309" i="21"/>
  <c r="G309" i="21"/>
  <c r="H308" i="21"/>
  <c r="C310" i="21" l="1"/>
  <c r="B310" i="21"/>
  <c r="I311" i="21"/>
  <c r="G310" i="21"/>
  <c r="F310" i="21"/>
  <c r="E310" i="21"/>
  <c r="D310" i="21"/>
  <c r="C311" i="21" l="1"/>
  <c r="B311" i="21"/>
  <c r="E311" i="21"/>
  <c r="D311" i="21"/>
  <c r="H311" i="21"/>
  <c r="G311" i="21"/>
  <c r="I312" i="21"/>
  <c r="F311" i="21"/>
  <c r="H310" i="21"/>
  <c r="C312" i="21" l="1"/>
  <c r="B312" i="21"/>
  <c r="D312" i="21"/>
  <c r="H312" i="21"/>
  <c r="I313" i="21"/>
  <c r="G312" i="21"/>
  <c r="F312" i="21"/>
  <c r="E312" i="21"/>
  <c r="B313" i="21" l="1"/>
  <c r="C313" i="21"/>
  <c r="I314" i="21"/>
  <c r="E313" i="21"/>
  <c r="D313" i="21"/>
  <c r="H313" i="21"/>
  <c r="F313" i="21"/>
  <c r="G313" i="21"/>
  <c r="C314" i="21" l="1"/>
  <c r="B314" i="21"/>
  <c r="F314" i="21"/>
  <c r="I315" i="21"/>
  <c r="E314" i="21"/>
  <c r="D314" i="21"/>
  <c r="H314" i="21"/>
  <c r="G314" i="21"/>
  <c r="C315" i="21" l="1"/>
  <c r="B315" i="21"/>
  <c r="G315" i="21"/>
  <c r="F315" i="21"/>
  <c r="I316" i="21"/>
  <c r="E315" i="21"/>
  <c r="D315" i="21"/>
  <c r="C316" i="21" l="1"/>
  <c r="B316" i="21"/>
  <c r="H315" i="21"/>
  <c r="G316" i="21"/>
  <c r="D316" i="21"/>
  <c r="F316" i="21"/>
  <c r="E316" i="21"/>
  <c r="I317" i="21"/>
  <c r="B317" i="21" l="1"/>
  <c r="C317" i="21"/>
  <c r="E317" i="21"/>
  <c r="D317" i="21"/>
  <c r="G317" i="21"/>
  <c r="F317" i="21"/>
  <c r="I318" i="21"/>
  <c r="H316" i="21"/>
  <c r="C318" i="21" l="1"/>
  <c r="B318" i="21"/>
  <c r="F318" i="21"/>
  <c r="I319" i="21"/>
  <c r="E318" i="21"/>
  <c r="G318" i="21"/>
  <c r="D318" i="21"/>
  <c r="H317" i="21"/>
  <c r="C319" i="21" l="1"/>
  <c r="B319" i="21"/>
  <c r="D319" i="21"/>
  <c r="F319" i="21"/>
  <c r="E319" i="21"/>
  <c r="G319" i="21"/>
  <c r="I320" i="21"/>
  <c r="H318" i="21"/>
  <c r="C320" i="21" l="1"/>
  <c r="B320" i="21"/>
  <c r="H319" i="21"/>
  <c r="I321" i="21"/>
  <c r="E320" i="21"/>
  <c r="D320" i="21"/>
  <c r="G320" i="21"/>
  <c r="F320" i="21"/>
  <c r="B321" i="21" l="1"/>
  <c r="C321" i="21"/>
  <c r="H320" i="21"/>
  <c r="G321" i="21"/>
  <c r="F321" i="21"/>
  <c r="I322" i="21"/>
  <c r="E321" i="21"/>
  <c r="D321" i="21"/>
  <c r="H321" i="21"/>
  <c r="C322" i="21" l="1"/>
  <c r="B322" i="21"/>
  <c r="G322" i="21"/>
  <c r="I323" i="21"/>
  <c r="F322" i="21"/>
  <c r="E322" i="21"/>
  <c r="D322" i="21"/>
  <c r="C323" i="21" l="1"/>
  <c r="B323" i="21"/>
  <c r="E323" i="21"/>
  <c r="D323" i="21"/>
  <c r="I324" i="21"/>
  <c r="G323" i="21"/>
  <c r="F323" i="21"/>
  <c r="H322" i="21"/>
  <c r="C324" i="21" l="1"/>
  <c r="B324" i="21"/>
  <c r="D324" i="21"/>
  <c r="I325" i="21"/>
  <c r="F324" i="21"/>
  <c r="E324" i="21"/>
  <c r="G324" i="21"/>
  <c r="H323" i="21"/>
  <c r="B325" i="21" l="1"/>
  <c r="C325" i="21"/>
  <c r="H324" i="21"/>
  <c r="I326" i="21"/>
  <c r="G325" i="21"/>
  <c r="F325" i="21"/>
  <c r="E325" i="21"/>
  <c r="D325" i="21"/>
  <c r="C326" i="21" l="1"/>
  <c r="B326" i="21"/>
  <c r="D326" i="21"/>
  <c r="F326" i="21"/>
  <c r="I327" i="21"/>
  <c r="E326" i="21"/>
  <c r="G326" i="21"/>
  <c r="H325" i="21"/>
  <c r="C327" i="21" l="1"/>
  <c r="B327" i="21"/>
  <c r="H326" i="21"/>
  <c r="I328" i="21"/>
  <c r="E327" i="21"/>
  <c r="D327" i="21"/>
  <c r="G327" i="21"/>
  <c r="F327" i="21"/>
  <c r="C328" i="21" l="1"/>
  <c r="B328" i="21"/>
  <c r="H327" i="21"/>
  <c r="F328" i="21"/>
  <c r="I329" i="21"/>
  <c r="E328" i="21"/>
  <c r="D328" i="21"/>
  <c r="G328" i="21"/>
  <c r="B329" i="21" l="1"/>
  <c r="C329" i="21"/>
  <c r="G329" i="21"/>
  <c r="F329" i="21"/>
  <c r="E329" i="21"/>
  <c r="D329" i="21"/>
  <c r="I330" i="21"/>
  <c r="H328" i="21"/>
  <c r="C330" i="21" l="1"/>
  <c r="B330" i="21"/>
  <c r="H329" i="21"/>
  <c r="G330" i="21"/>
  <c r="F330" i="21"/>
  <c r="I331" i="21"/>
  <c r="E330" i="21"/>
  <c r="D330" i="21"/>
  <c r="C331" i="21" l="1"/>
  <c r="B331" i="21"/>
  <c r="H330" i="21"/>
  <c r="D331" i="21"/>
  <c r="I332" i="21"/>
  <c r="F331" i="21"/>
  <c r="E331" i="21"/>
  <c r="G331" i="21"/>
  <c r="C332" i="21" l="1"/>
  <c r="B332" i="21"/>
  <c r="H331" i="21"/>
  <c r="E332" i="21"/>
  <c r="I333" i="21"/>
  <c r="D332" i="21"/>
  <c r="F332" i="21"/>
  <c r="G332" i="21"/>
  <c r="B333" i="21" l="1"/>
  <c r="C333" i="21"/>
  <c r="D333" i="21"/>
  <c r="F333" i="21"/>
  <c r="E333" i="21"/>
  <c r="I334" i="21"/>
  <c r="G333" i="21"/>
  <c r="H332" i="21"/>
  <c r="C334" i="21" l="1"/>
  <c r="B334" i="21"/>
  <c r="I335" i="21"/>
  <c r="E334" i="21"/>
  <c r="D334" i="21"/>
  <c r="G334" i="21"/>
  <c r="F334" i="21"/>
  <c r="H333" i="21"/>
  <c r="C335" i="21" l="1"/>
  <c r="B335" i="21"/>
  <c r="H334" i="21"/>
  <c r="F335" i="21"/>
  <c r="G335" i="21"/>
  <c r="E335" i="21"/>
  <c r="D335" i="21"/>
  <c r="I336" i="21"/>
  <c r="C336" i="21" l="1"/>
  <c r="B336" i="21"/>
  <c r="G336" i="21"/>
  <c r="D336" i="21"/>
  <c r="F336" i="21"/>
  <c r="E336" i="21"/>
  <c r="I337" i="21"/>
  <c r="H335" i="21"/>
  <c r="B337" i="21" l="1"/>
  <c r="C337" i="21"/>
  <c r="H336" i="21"/>
  <c r="G337" i="21"/>
  <c r="F337" i="21"/>
  <c r="E337" i="21"/>
  <c r="I338" i="21"/>
  <c r="D337" i="21"/>
  <c r="C338" i="21" l="1"/>
  <c r="B338" i="21"/>
  <c r="H337" i="21"/>
  <c r="F338" i="21"/>
  <c r="E338" i="21"/>
  <c r="H338" i="21"/>
  <c r="I339" i="21"/>
  <c r="G338" i="21"/>
  <c r="D338" i="21"/>
  <c r="C339" i="21" l="1"/>
  <c r="B339" i="21"/>
  <c r="I340" i="21"/>
  <c r="G339" i="21"/>
  <c r="F339" i="21"/>
  <c r="E339" i="21"/>
  <c r="D339" i="21"/>
  <c r="C340" i="21" l="1"/>
  <c r="B340" i="21"/>
  <c r="H339" i="21"/>
  <c r="G340" i="21"/>
  <c r="D340" i="21"/>
  <c r="F340" i="21"/>
  <c r="I341" i="21"/>
  <c r="E340" i="21"/>
  <c r="B341" i="21" l="1"/>
  <c r="C341" i="21"/>
  <c r="D341" i="21"/>
  <c r="G341" i="21"/>
  <c r="F341" i="21"/>
  <c r="E341" i="21"/>
  <c r="I342" i="21"/>
  <c r="H340" i="21"/>
  <c r="C342" i="21" l="1"/>
  <c r="B342" i="21"/>
  <c r="H341" i="21"/>
  <c r="I343" i="21"/>
  <c r="E342" i="21"/>
  <c r="G342" i="21"/>
  <c r="F342" i="21"/>
  <c r="D342" i="21"/>
  <c r="C343" i="21" l="1"/>
  <c r="B343" i="21"/>
  <c r="F343" i="21"/>
  <c r="E343" i="21"/>
  <c r="G343" i="21"/>
  <c r="I344" i="21"/>
  <c r="D343" i="21"/>
  <c r="H342" i="21"/>
  <c r="C344" i="21" l="1"/>
  <c r="B344" i="21"/>
  <c r="H343" i="21"/>
  <c r="G344" i="21"/>
  <c r="I345" i="21"/>
  <c r="F344" i="21"/>
  <c r="H344" i="21"/>
  <c r="E344" i="21"/>
  <c r="D344" i="21"/>
  <c r="B345" i="21" l="1"/>
  <c r="C345" i="21"/>
  <c r="G345" i="21"/>
  <c r="I346" i="21"/>
  <c r="F345" i="21"/>
  <c r="E345" i="21"/>
  <c r="D345" i="21"/>
  <c r="C346" i="21" l="1"/>
  <c r="B346" i="21"/>
  <c r="D346" i="21"/>
  <c r="I347" i="21"/>
  <c r="G346" i="21"/>
  <c r="F346" i="21"/>
  <c r="E346" i="21"/>
  <c r="H345" i="21"/>
  <c r="C347" i="21" l="1"/>
  <c r="B347" i="21"/>
  <c r="H346" i="21"/>
  <c r="I348" i="21"/>
  <c r="G347" i="21"/>
  <c r="D347" i="21"/>
  <c r="F347" i="21"/>
  <c r="E347" i="21"/>
  <c r="C348" i="21" l="1"/>
  <c r="B348" i="21"/>
  <c r="F348" i="21"/>
  <c r="I349" i="21"/>
  <c r="G348" i="21"/>
  <c r="E348" i="21"/>
  <c r="D348" i="21"/>
  <c r="H347" i="21"/>
  <c r="B349" i="21" l="1"/>
  <c r="C349" i="21"/>
  <c r="D349" i="21"/>
  <c r="I350" i="21"/>
  <c r="H349" i="21"/>
  <c r="G349" i="21"/>
  <c r="F349" i="21"/>
  <c r="E349" i="21"/>
  <c r="H348" i="21"/>
  <c r="C350" i="21" l="1"/>
  <c r="B350" i="21"/>
  <c r="I351" i="21"/>
  <c r="E350" i="21"/>
  <c r="G350" i="21"/>
  <c r="F350" i="21"/>
  <c r="D350" i="21"/>
  <c r="C351" i="21" l="1"/>
  <c r="B351" i="21"/>
  <c r="H350" i="21"/>
  <c r="F351" i="21"/>
  <c r="D351" i="21"/>
  <c r="I352" i="21"/>
  <c r="G351" i="21"/>
  <c r="E351" i="21"/>
  <c r="C352" i="21" l="1"/>
  <c r="B352" i="21"/>
  <c r="G352" i="21"/>
  <c r="H352" i="21"/>
  <c r="I353" i="21"/>
  <c r="F352" i="21"/>
  <c r="E352" i="21"/>
  <c r="D352" i="21"/>
  <c r="H351" i="21"/>
  <c r="B353" i="21" l="1"/>
  <c r="C353" i="21"/>
  <c r="F353" i="21"/>
  <c r="E353" i="21"/>
  <c r="G353" i="21"/>
  <c r="D353" i="21"/>
  <c r="I354" i="21"/>
  <c r="C354" i="21" l="1"/>
  <c r="B354" i="21"/>
  <c r="I355" i="21"/>
  <c r="H354" i="21"/>
  <c r="E354" i="21"/>
  <c r="D354" i="21"/>
  <c r="G354" i="21"/>
  <c r="F354" i="21"/>
  <c r="H353" i="21"/>
  <c r="C355" i="21" l="1"/>
  <c r="B355" i="21"/>
  <c r="G355" i="21"/>
  <c r="I356" i="21"/>
  <c r="F355" i="21"/>
  <c r="E355" i="21"/>
  <c r="D355" i="21"/>
  <c r="C356" i="21" l="1"/>
  <c r="B356" i="21"/>
  <c r="G356" i="21"/>
  <c r="I357" i="21"/>
  <c r="D356" i="21"/>
  <c r="F356" i="21"/>
  <c r="E356" i="21"/>
  <c r="H355" i="21"/>
  <c r="B357" i="21" l="1"/>
  <c r="C357" i="21"/>
  <c r="D357" i="21"/>
  <c r="I358" i="21"/>
  <c r="G357" i="21"/>
  <c r="F357" i="21"/>
  <c r="E357" i="21"/>
  <c r="H356" i="21"/>
  <c r="C358" i="21" l="1"/>
  <c r="B358" i="21"/>
  <c r="E358" i="21"/>
  <c r="D358" i="21"/>
  <c r="G358" i="21"/>
  <c r="F358" i="21"/>
  <c r="I359" i="21"/>
  <c r="H357" i="21"/>
  <c r="C359" i="21" l="1"/>
  <c r="B359" i="21"/>
  <c r="H358" i="21"/>
  <c r="F359" i="21"/>
  <c r="G359" i="21"/>
  <c r="I360" i="21"/>
  <c r="E359" i="21"/>
  <c r="D359" i="21"/>
  <c r="C360" i="21" l="1"/>
  <c r="B360" i="21"/>
  <c r="D360" i="21"/>
  <c r="H360" i="21"/>
  <c r="F360" i="21"/>
  <c r="E360" i="21"/>
  <c r="I361" i="21"/>
  <c r="G360" i="21"/>
  <c r="H359" i="21"/>
  <c r="B361" i="21" l="1"/>
  <c r="C361" i="21"/>
  <c r="I362" i="21"/>
  <c r="E361" i="21"/>
  <c r="H361" i="21"/>
  <c r="F361" i="21"/>
  <c r="D361" i="21"/>
  <c r="G361" i="21"/>
  <c r="C362" i="21" l="1"/>
  <c r="B362" i="21"/>
  <c r="F362" i="21"/>
  <c r="D362" i="21"/>
  <c r="I363" i="21"/>
  <c r="G362" i="21"/>
  <c r="E362" i="21"/>
  <c r="C363" i="21" l="1"/>
  <c r="B363" i="21"/>
  <c r="G363" i="21"/>
  <c r="H363" i="21"/>
  <c r="D363" i="21"/>
  <c r="F363" i="21"/>
  <c r="I364" i="21"/>
  <c r="E363" i="21"/>
  <c r="H362" i="21"/>
  <c r="C364" i="21" l="1"/>
  <c r="B364" i="21"/>
  <c r="F364" i="21"/>
  <c r="G364" i="21"/>
  <c r="E364" i="21"/>
  <c r="D364" i="21"/>
  <c r="I365" i="21"/>
  <c r="B365" i="21" l="1"/>
  <c r="C365" i="21"/>
  <c r="E365" i="21"/>
  <c r="I366" i="21"/>
  <c r="D365" i="21"/>
  <c r="F365" i="21"/>
  <c r="G365" i="21"/>
  <c r="H364" i="21"/>
  <c r="C366" i="21" l="1"/>
  <c r="B366" i="21"/>
  <c r="H365" i="21"/>
  <c r="I367" i="21"/>
  <c r="G366" i="21"/>
  <c r="F366" i="21"/>
  <c r="E366" i="21"/>
  <c r="D366" i="21"/>
  <c r="C367" i="21" l="1"/>
  <c r="B367" i="21"/>
  <c r="E367" i="21"/>
  <c r="F367" i="21"/>
  <c r="D367" i="21"/>
  <c r="I368" i="21"/>
  <c r="G367" i="21"/>
  <c r="H366" i="21"/>
  <c r="C368" i="21" l="1"/>
  <c r="B368" i="21"/>
  <c r="H367" i="21"/>
  <c r="D368" i="21"/>
  <c r="I369" i="21"/>
  <c r="G368" i="21"/>
  <c r="F368" i="21"/>
  <c r="E368" i="21"/>
  <c r="B369" i="21" l="1"/>
  <c r="C369" i="21"/>
  <c r="H368" i="21"/>
  <c r="I370" i="21"/>
  <c r="E369" i="21"/>
  <c r="G369" i="21"/>
  <c r="F369" i="21"/>
  <c r="D369" i="21"/>
  <c r="H369" i="21"/>
  <c r="C370" i="21" l="1"/>
  <c r="B370" i="21"/>
  <c r="F370" i="21"/>
  <c r="D370" i="21"/>
  <c r="I371" i="21"/>
  <c r="G370" i="21"/>
  <c r="E370" i="21"/>
  <c r="C371" i="21" l="1"/>
  <c r="B371" i="21"/>
  <c r="H370" i="21"/>
  <c r="G371" i="21"/>
  <c r="D371" i="21"/>
  <c r="I372" i="21"/>
  <c r="F371" i="21"/>
  <c r="E371" i="21"/>
  <c r="C372" i="21" l="1"/>
  <c r="B372" i="21"/>
  <c r="H371" i="21"/>
  <c r="E372" i="21"/>
  <c r="D372" i="21"/>
  <c r="G372" i="21"/>
  <c r="F372" i="21"/>
  <c r="I373" i="21"/>
  <c r="B373" i="21" l="1"/>
  <c r="C373" i="21"/>
  <c r="I374" i="21"/>
  <c r="E373" i="21"/>
  <c r="D373" i="21"/>
  <c r="G373" i="21"/>
  <c r="F373" i="21"/>
  <c r="H373" i="21"/>
  <c r="H372" i="21"/>
  <c r="C374" i="21" l="1"/>
  <c r="B374" i="21"/>
  <c r="G374" i="21"/>
  <c r="E374" i="21"/>
  <c r="D374" i="21"/>
  <c r="I375" i="21"/>
  <c r="F374" i="21"/>
  <c r="C375" i="21" l="1"/>
  <c r="B375" i="21"/>
  <c r="H374" i="21"/>
  <c r="D375" i="21"/>
  <c r="F375" i="21"/>
  <c r="E375" i="21"/>
  <c r="I376" i="21"/>
  <c r="G375" i="21"/>
  <c r="C376" i="21" l="1"/>
  <c r="B376" i="21"/>
  <c r="H375" i="21"/>
  <c r="D376" i="21"/>
  <c r="F376" i="21"/>
  <c r="E376" i="21"/>
  <c r="G376" i="21"/>
  <c r="A3" i="21"/>
  <c r="H376" i="21" l="1"/>
  <c r="B6" i="21" l="1"/>
  <c r="C6" i="21"/>
  <c r="E6" i="21"/>
  <c r="B7" i="21"/>
  <c r="D7" i="21"/>
  <c r="C7" i="21"/>
  <c r="E7" i="21"/>
  <c r="B8" i="21"/>
  <c r="D8" i="21"/>
  <c r="C8" i="21"/>
  <c r="E8" i="21"/>
  <c r="B9" i="21"/>
  <c r="D9" i="21"/>
  <c r="C9" i="21"/>
  <c r="E9" i="21"/>
  <c r="B10" i="21"/>
  <c r="D10" i="21"/>
  <c r="C10" i="21"/>
  <c r="E10" i="21"/>
  <c r="B11" i="21"/>
  <c r="D11" i="21"/>
  <c r="C11" i="21"/>
  <c r="E11" i="21"/>
  <c r="B12" i="21"/>
  <c r="D12" i="21"/>
  <c r="C12" i="21"/>
  <c r="E12" i="21"/>
  <c r="B13" i="21"/>
  <c r="D13" i="21"/>
  <c r="C13" i="21"/>
  <c r="E13" i="21"/>
  <c r="B14" i="21"/>
  <c r="D14" i="21"/>
  <c r="C14" i="21"/>
  <c r="E14" i="21"/>
  <c r="B15" i="21"/>
  <c r="D15" i="21"/>
  <c r="C15" i="21"/>
  <c r="E15" i="21"/>
  <c r="B16" i="21"/>
  <c r="D16" i="21"/>
  <c r="C16" i="21"/>
  <c r="E16" i="21"/>
  <c r="B17" i="21"/>
  <c r="D17" i="21"/>
  <c r="C17" i="21"/>
  <c r="E17" i="21"/>
  <c r="B18" i="21"/>
  <c r="D18" i="21"/>
  <c r="C18" i="21"/>
  <c r="E18" i="21"/>
  <c r="B19" i="21"/>
  <c r="D19" i="21"/>
  <c r="C19" i="21"/>
  <c r="E19" i="21"/>
  <c r="B20" i="21"/>
  <c r="D20" i="21"/>
  <c r="C20" i="21"/>
  <c r="E20" i="21"/>
  <c r="B21" i="21"/>
  <c r="D21" i="21"/>
  <c r="C21" i="21"/>
  <c r="E21" i="21"/>
  <c r="B22" i="21"/>
  <c r="D22" i="21"/>
  <c r="C22" i="21"/>
  <c r="E22" i="21"/>
  <c r="B23" i="21"/>
  <c r="D23" i="21"/>
  <c r="C23" i="21"/>
  <c r="E23" i="21"/>
  <c r="B24" i="21"/>
  <c r="D24" i="21"/>
  <c r="C24" i="21"/>
  <c r="E24" i="21"/>
  <c r="B25" i="21"/>
  <c r="D25" i="21"/>
  <c r="C25" i="21"/>
  <c r="E25" i="21"/>
  <c r="B26" i="21"/>
  <c r="D26" i="21"/>
  <c r="C26" i="21"/>
  <c r="E26" i="21"/>
  <c r="B27" i="21"/>
  <c r="D27" i="21"/>
  <c r="C27" i="21"/>
  <c r="E27" i="21"/>
  <c r="B28" i="21"/>
  <c r="D28" i="21"/>
  <c r="C28" i="21"/>
  <c r="E28" i="21"/>
  <c r="B29" i="21"/>
  <c r="D29" i="21"/>
  <c r="C29" i="21"/>
  <c r="E29" i="21"/>
  <c r="B30" i="21"/>
  <c r="D30" i="21"/>
  <c r="C30" i="21"/>
  <c r="E30" i="21"/>
  <c r="B31" i="21"/>
  <c r="D31" i="21"/>
  <c r="C31" i="21"/>
  <c r="E31" i="21"/>
  <c r="B32" i="21"/>
  <c r="D32" i="21"/>
  <c r="C32" i="21"/>
  <c r="E32" i="21"/>
  <c r="B33" i="21"/>
  <c r="D33" i="21"/>
  <c r="C33" i="21"/>
  <c r="E33" i="21"/>
  <c r="B34" i="21"/>
  <c r="D34" i="21"/>
  <c r="C34" i="21"/>
  <c r="E34" i="21"/>
  <c r="B35" i="21"/>
  <c r="D35" i="21"/>
  <c r="C35" i="21"/>
  <c r="E35" i="21"/>
  <c r="B36" i="21"/>
  <c r="D36" i="21"/>
  <c r="C36" i="21"/>
  <c r="E36" i="21"/>
  <c r="B37" i="21"/>
  <c r="D37" i="21"/>
  <c r="C37" i="21"/>
  <c r="E37" i="21"/>
  <c r="B38" i="21"/>
  <c r="D38" i="21"/>
  <c r="C38" i="21"/>
  <c r="E38" i="21"/>
  <c r="B39" i="21"/>
  <c r="D39" i="21"/>
  <c r="C39" i="21"/>
  <c r="E39" i="21"/>
  <c r="B40" i="21"/>
  <c r="D40" i="21"/>
  <c r="C40" i="21"/>
  <c r="E40" i="21"/>
  <c r="B41" i="21"/>
  <c r="D41" i="21"/>
  <c r="C41" i="21"/>
  <c r="E41" i="21"/>
  <c r="B42" i="21"/>
  <c r="D42" i="21"/>
  <c r="C42" i="21"/>
  <c r="E42" i="21"/>
  <c r="B43" i="21"/>
  <c r="D43" i="21"/>
  <c r="C43" i="21"/>
  <c r="E43" i="21"/>
  <c r="B44" i="21"/>
  <c r="D44" i="21"/>
  <c r="C44" i="21"/>
  <c r="E44" i="21"/>
  <c r="B45" i="21"/>
  <c r="D45" i="21"/>
  <c r="C45" i="21"/>
  <c r="E45" i="21"/>
  <c r="B46" i="21"/>
  <c r="D46" i="21"/>
  <c r="C46" i="21"/>
  <c r="E46" i="21"/>
  <c r="B47" i="21"/>
  <c r="D47" i="21"/>
  <c r="C47" i="21"/>
  <c r="E47" i="21"/>
  <c r="B48" i="21"/>
  <c r="D48" i="21"/>
  <c r="C48" i="21"/>
  <c r="E48" i="21"/>
  <c r="B49" i="21"/>
  <c r="D49" i="21"/>
  <c r="C49" i="21"/>
  <c r="E49" i="21"/>
  <c r="B50" i="21"/>
  <c r="D50" i="21"/>
  <c r="C50" i="21"/>
  <c r="E50" i="21"/>
  <c r="B51" i="21"/>
  <c r="D51" i="21"/>
  <c r="C51" i="21"/>
  <c r="E51" i="21"/>
  <c r="B52" i="21"/>
  <c r="D52" i="21"/>
  <c r="C52" i="21"/>
  <c r="E52" i="21"/>
  <c r="B53" i="21"/>
  <c r="D53" i="21"/>
  <c r="C53" i="21"/>
  <c r="E53" i="21"/>
  <c r="B54" i="21"/>
  <c r="D54" i="21"/>
  <c r="C54" i="21"/>
  <c r="E54" i="21"/>
  <c r="B55" i="21"/>
  <c r="D55" i="21"/>
  <c r="C55" i="21"/>
  <c r="E55" i="21"/>
  <c r="B56" i="21"/>
  <c r="D56" i="21"/>
  <c r="C56" i="21"/>
  <c r="E56" i="21"/>
  <c r="B57" i="21"/>
  <c r="D57" i="21"/>
  <c r="C57" i="21"/>
  <c r="E57" i="21"/>
  <c r="B58" i="21"/>
  <c r="D58" i="21"/>
  <c r="C58" i="21"/>
  <c r="E58" i="21"/>
  <c r="B59" i="21"/>
  <c r="D59" i="21"/>
  <c r="C59" i="21"/>
  <c r="E59" i="21"/>
  <c r="B60" i="21"/>
  <c r="D60" i="21"/>
  <c r="C60" i="21"/>
  <c r="E60" i="21"/>
  <c r="B61" i="21"/>
  <c r="D61" i="21"/>
  <c r="C61" i="21"/>
  <c r="E61" i="21"/>
  <c r="B62" i="21"/>
  <c r="D62" i="21"/>
  <c r="C62" i="21"/>
  <c r="E62" i="21"/>
  <c r="B63" i="21"/>
  <c r="D63" i="21"/>
  <c r="C63" i="21"/>
  <c r="E63" i="21"/>
  <c r="B64" i="21"/>
  <c r="D64" i="21"/>
  <c r="C64" i="21"/>
  <c r="E64" i="21"/>
  <c r="B65" i="21"/>
  <c r="D65" i="21"/>
  <c r="C65" i="21"/>
  <c r="E65" i="21"/>
  <c r="B66" i="21"/>
  <c r="D66" i="21"/>
  <c r="C66" i="21"/>
  <c r="E66" i="21"/>
  <c r="B67" i="21"/>
  <c r="D67" i="21"/>
  <c r="C67" i="21"/>
  <c r="E67" i="21"/>
  <c r="B68" i="21"/>
  <c r="D68" i="21"/>
  <c r="C68" i="21"/>
  <c r="E68" i="21"/>
  <c r="B69" i="21"/>
  <c r="D69" i="21"/>
  <c r="C69" i="21"/>
  <c r="E69" i="21"/>
  <c r="B70" i="21"/>
  <c r="D70" i="21"/>
  <c r="C70" i="21"/>
  <c r="E70" i="21"/>
  <c r="B71" i="21"/>
  <c r="D71" i="21"/>
  <c r="C71" i="21"/>
  <c r="E71" i="21"/>
  <c r="B72" i="21"/>
  <c r="D72" i="21"/>
  <c r="C72" i="21"/>
  <c r="E72" i="21"/>
  <c r="B73" i="21"/>
  <c r="D73" i="21"/>
  <c r="C73" i="21"/>
  <c r="E73" i="21"/>
  <c r="B74" i="21"/>
  <c r="D74" i="21"/>
  <c r="C74" i="21"/>
  <c r="E74" i="21"/>
  <c r="B75" i="21"/>
  <c r="D75" i="21"/>
  <c r="C75" i="21"/>
  <c r="E75" i="21"/>
  <c r="B76" i="21"/>
  <c r="D76" i="21"/>
  <c r="C76" i="21"/>
  <c r="E76" i="21"/>
  <c r="B77" i="21"/>
  <c r="D77" i="21"/>
  <c r="C77" i="21"/>
  <c r="E77" i="21"/>
  <c r="B78" i="21"/>
  <c r="D78" i="21"/>
  <c r="C78" i="21"/>
  <c r="E78" i="21"/>
  <c r="B79" i="21"/>
  <c r="D79" i="21"/>
  <c r="C79" i="21"/>
  <c r="E79" i="21"/>
  <c r="B80" i="21"/>
  <c r="D80" i="21"/>
  <c r="C80" i="21"/>
  <c r="E80" i="21"/>
  <c r="B81" i="21"/>
  <c r="D81" i="21"/>
  <c r="C81" i="21"/>
  <c r="E81" i="21"/>
  <c r="B82" i="21"/>
  <c r="D82" i="21"/>
  <c r="C82" i="21"/>
  <c r="E82" i="21"/>
  <c r="B83" i="21"/>
  <c r="D83" i="21"/>
  <c r="C83" i="21"/>
  <c r="E83" i="21"/>
  <c r="B84" i="21"/>
  <c r="D84" i="21"/>
  <c r="C84" i="21"/>
  <c r="E84" i="21"/>
  <c r="B85" i="21"/>
  <c r="D85" i="21"/>
  <c r="C85" i="21"/>
  <c r="E85" i="21"/>
  <c r="B86" i="21"/>
  <c r="D86" i="21"/>
  <c r="C86" i="21"/>
  <c r="E86" i="21"/>
  <c r="B87" i="21"/>
  <c r="D87" i="21"/>
  <c r="C87" i="21"/>
  <c r="E87" i="21"/>
  <c r="B88" i="21"/>
  <c r="D88" i="21"/>
  <c r="C88" i="21"/>
  <c r="E88" i="21"/>
  <c r="B89" i="21"/>
  <c r="D89" i="21"/>
  <c r="C89" i="21"/>
  <c r="E89" i="21"/>
  <c r="B90" i="21"/>
  <c r="D90" i="21"/>
  <c r="C90" i="21"/>
  <c r="E90" i="21"/>
  <c r="B91" i="21"/>
  <c r="D91" i="21"/>
  <c r="C91" i="21"/>
  <c r="E91" i="21"/>
  <c r="B92" i="21"/>
  <c r="D92" i="21"/>
  <c r="C92" i="21"/>
  <c r="E92" i="21"/>
  <c r="B93" i="21"/>
  <c r="D93" i="21"/>
  <c r="C93" i="21"/>
  <c r="E93" i="21"/>
  <c r="B94" i="21"/>
  <c r="D94" i="21"/>
  <c r="C94" i="21"/>
  <c r="E94" i="21"/>
  <c r="B95" i="21"/>
  <c r="D95" i="21"/>
  <c r="C95" i="21"/>
  <c r="E95" i="21"/>
  <c r="B96" i="21"/>
  <c r="D96" i="21"/>
  <c r="C96" i="21"/>
  <c r="E96" i="21"/>
  <c r="B97" i="21"/>
  <c r="D97" i="21"/>
  <c r="C97" i="21"/>
  <c r="E97" i="21"/>
  <c r="B98" i="21"/>
  <c r="D98" i="21"/>
  <c r="C98" i="21"/>
  <c r="E98" i="21"/>
  <c r="B99" i="21"/>
  <c r="D99" i="21"/>
  <c r="C99" i="21"/>
  <c r="E99" i="21"/>
  <c r="B100" i="21"/>
  <c r="D100" i="21"/>
  <c r="C100" i="21"/>
  <c r="E100" i="21"/>
  <c r="B101" i="21"/>
  <c r="D101" i="21"/>
  <c r="C101" i="21"/>
  <c r="E101" i="21"/>
  <c r="B102" i="21"/>
  <c r="D102" i="21"/>
  <c r="C102" i="21"/>
  <c r="E102" i="21"/>
  <c r="B103" i="21"/>
  <c r="D103" i="21"/>
  <c r="C103" i="21"/>
  <c r="E103" i="21"/>
  <c r="B104" i="21"/>
  <c r="D104" i="21"/>
  <c r="C104" i="21"/>
  <c r="E104" i="21"/>
  <c r="B105" i="21"/>
  <c r="D105" i="21"/>
  <c r="C105" i="21"/>
  <c r="E105" i="21"/>
  <c r="B106" i="21"/>
  <c r="D106" i="21"/>
  <c r="C106" i="21"/>
  <c r="E106" i="21"/>
  <c r="B107" i="21"/>
  <c r="D107" i="21"/>
  <c r="C107" i="21"/>
  <c r="E107" i="21"/>
  <c r="B108" i="21"/>
  <c r="D108" i="21"/>
  <c r="C108" i="21"/>
  <c r="E108" i="21"/>
  <c r="B109" i="21"/>
  <c r="D109" i="21"/>
  <c r="C109" i="21"/>
  <c r="E109" i="21"/>
  <c r="B110" i="21"/>
  <c r="D110" i="21"/>
  <c r="C110" i="21"/>
  <c r="E110" i="21"/>
  <c r="B111" i="21"/>
  <c r="D111" i="21"/>
  <c r="C111" i="21"/>
  <c r="E111" i="21"/>
  <c r="B112" i="21"/>
  <c r="D112" i="21"/>
  <c r="C112" i="21"/>
  <c r="E112" i="21"/>
  <c r="B113" i="21"/>
  <c r="D113" i="21"/>
  <c r="C113" i="21"/>
  <c r="E113" i="21"/>
  <c r="B114" i="21"/>
  <c r="D114" i="21"/>
  <c r="C114" i="21"/>
  <c r="E114" i="21"/>
  <c r="B115" i="21"/>
  <c r="D115" i="21"/>
  <c r="C115" i="21"/>
  <c r="E115" i="21"/>
  <c r="B116" i="21"/>
  <c r="D116" i="21"/>
  <c r="C116" i="21"/>
  <c r="E116" i="21"/>
  <c r="B117" i="21"/>
  <c r="D117" i="21"/>
  <c r="C117" i="21"/>
  <c r="E117" i="21"/>
  <c r="B118" i="21"/>
  <c r="D118" i="21"/>
  <c r="C118" i="21"/>
  <c r="E118" i="21"/>
  <c r="B119" i="21"/>
  <c r="D119" i="21"/>
  <c r="C119" i="21"/>
  <c r="E119" i="21"/>
  <c r="B120" i="21"/>
  <c r="D120" i="21"/>
  <c r="C120" i="21"/>
  <c r="E120" i="21"/>
  <c r="B121" i="21"/>
  <c r="D121" i="21"/>
  <c r="C121" i="21"/>
  <c r="E121" i="21"/>
  <c r="B122" i="21"/>
  <c r="D122" i="21"/>
  <c r="C122" i="21"/>
  <c r="E122" i="21"/>
  <c r="B123" i="21"/>
  <c r="D123" i="21"/>
  <c r="C123" i="21"/>
  <c r="E123" i="21"/>
  <c r="B124" i="21"/>
  <c r="D124" i="21"/>
  <c r="C124" i="21"/>
  <c r="E124" i="21"/>
  <c r="B125" i="21"/>
  <c r="D125" i="21"/>
  <c r="C125" i="21"/>
  <c r="E125" i="21"/>
  <c r="B126" i="21"/>
  <c r="D126" i="21"/>
  <c r="C126" i="21"/>
  <c r="E126" i="21"/>
  <c r="B127" i="21"/>
  <c r="D127" i="21"/>
  <c r="C127" i="21"/>
  <c r="E127" i="21"/>
  <c r="B128" i="21"/>
  <c r="D128" i="21"/>
  <c r="C128" i="21"/>
  <c r="E128" i="21"/>
  <c r="B129" i="21"/>
  <c r="D129" i="21"/>
  <c r="C129" i="21"/>
  <c r="E129" i="21"/>
  <c r="B130" i="21"/>
  <c r="D130" i="21"/>
  <c r="C130" i="21"/>
  <c r="E130" i="21"/>
  <c r="B131" i="21"/>
  <c r="D131" i="21"/>
  <c r="C131" i="21"/>
  <c r="E131" i="21"/>
  <c r="B132" i="21"/>
  <c r="D132" i="21"/>
  <c r="C132" i="21"/>
  <c r="E132" i="21"/>
  <c r="B133" i="21"/>
  <c r="D133" i="21"/>
  <c r="C133" i="21"/>
  <c r="E133" i="21"/>
  <c r="B134" i="21"/>
  <c r="D134" i="21"/>
  <c r="C134" i="21"/>
  <c r="E134" i="21"/>
  <c r="B135" i="21"/>
  <c r="D135" i="21"/>
  <c r="C135" i="21"/>
  <c r="E135" i="21"/>
  <c r="B136" i="21"/>
  <c r="D136" i="21"/>
  <c r="C136" i="21"/>
  <c r="E136" i="21"/>
  <c r="B137" i="21"/>
  <c r="D137" i="21"/>
  <c r="C137" i="21"/>
  <c r="E137" i="21"/>
  <c r="B138" i="21"/>
  <c r="D138" i="21"/>
  <c r="C138" i="21"/>
  <c r="E138" i="21"/>
  <c r="B139" i="21"/>
  <c r="D139" i="21"/>
  <c r="C139" i="21"/>
  <c r="E139" i="21"/>
  <c r="B140" i="21"/>
  <c r="D140" i="21"/>
  <c r="C140" i="21"/>
  <c r="E140" i="21"/>
  <c r="B141" i="21"/>
  <c r="D141" i="21"/>
  <c r="C141" i="21"/>
  <c r="E141" i="21"/>
  <c r="B142" i="21"/>
  <c r="D142" i="21"/>
  <c r="C142" i="21"/>
  <c r="E142" i="21"/>
  <c r="B143" i="21"/>
  <c r="D143" i="21"/>
  <c r="C143" i="21"/>
  <c r="E143" i="21"/>
  <c r="B144" i="21"/>
  <c r="D144" i="21"/>
  <c r="C144" i="21"/>
  <c r="E144" i="21"/>
  <c r="B145" i="21"/>
  <c r="D145" i="21"/>
  <c r="C145" i="21"/>
  <c r="E145" i="21"/>
  <c r="B146" i="21"/>
  <c r="D146" i="21"/>
  <c r="C146" i="21"/>
  <c r="E146" i="21"/>
  <c r="B147" i="21"/>
  <c r="D147" i="21"/>
  <c r="C147" i="21"/>
  <c r="E147" i="21"/>
  <c r="B148" i="21"/>
  <c r="D148" i="21"/>
  <c r="C148" i="21"/>
  <c r="E148" i="21"/>
  <c r="B149" i="21"/>
  <c r="D149" i="21"/>
  <c r="C149" i="21"/>
  <c r="E149" i="21"/>
  <c r="B150" i="21"/>
  <c r="D150" i="21"/>
  <c r="C150" i="21"/>
  <c r="E150" i="21"/>
  <c r="B151" i="21"/>
  <c r="D151" i="21"/>
  <c r="C151" i="21"/>
  <c r="E151" i="21"/>
  <c r="B152" i="21"/>
  <c r="D152" i="21"/>
  <c r="C152" i="21"/>
  <c r="E152" i="21"/>
  <c r="B153" i="21"/>
  <c r="D153" i="21"/>
  <c r="C153" i="21"/>
  <c r="E153" i="21"/>
  <c r="B154" i="21"/>
  <c r="D154" i="21"/>
  <c r="C154" i="21"/>
  <c r="E154" i="21"/>
  <c r="B155" i="21"/>
  <c r="D155" i="21"/>
  <c r="C155" i="21"/>
  <c r="E155" i="21"/>
  <c r="B156" i="21"/>
  <c r="D156" i="21"/>
  <c r="C156" i="21"/>
  <c r="E156" i="21"/>
  <c r="B157" i="21"/>
  <c r="D157" i="21"/>
  <c r="C157" i="21"/>
  <c r="E157" i="21"/>
  <c r="B158" i="21"/>
  <c r="D158" i="21"/>
  <c r="C158" i="21"/>
  <c r="E158" i="21"/>
  <c r="B159" i="21"/>
  <c r="D159" i="21"/>
  <c r="C159" i="21"/>
  <c r="E159" i="21"/>
  <c r="B160" i="21"/>
  <c r="D160" i="21"/>
  <c r="C160" i="21"/>
  <c r="E160" i="21"/>
  <c r="B161" i="21"/>
  <c r="D161" i="21"/>
  <c r="C161" i="21"/>
  <c r="E161" i="21"/>
  <c r="B162" i="21"/>
  <c r="D162" i="21"/>
  <c r="C162" i="21"/>
  <c r="E162" i="21"/>
  <c r="B163" i="21"/>
  <c r="D163" i="21"/>
  <c r="C163" i="21"/>
  <c r="E163" i="21"/>
  <c r="B164" i="21"/>
  <c r="D164" i="21"/>
  <c r="C164" i="21"/>
  <c r="E164" i="21"/>
  <c r="B165" i="21"/>
  <c r="D165" i="21"/>
  <c r="C165" i="21"/>
  <c r="E165" i="21"/>
  <c r="B166" i="21"/>
  <c r="D166" i="21"/>
  <c r="C166" i="21"/>
  <c r="E166" i="21"/>
  <c r="B167" i="21"/>
  <c r="D167" i="21"/>
  <c r="C167" i="21"/>
  <c r="E167" i="21"/>
  <c r="B168" i="21"/>
  <c r="D168" i="21"/>
  <c r="C168" i="21"/>
  <c r="E168" i="21"/>
  <c r="B169" i="21"/>
  <c r="D169" i="21"/>
  <c r="C169" i="21"/>
  <c r="E169" i="21"/>
  <c r="B170" i="21"/>
  <c r="D170" i="21"/>
  <c r="C170" i="21"/>
  <c r="E170" i="21"/>
  <c r="B171" i="21"/>
  <c r="D171" i="21"/>
  <c r="C171" i="21"/>
  <c r="E171" i="21"/>
  <c r="B172" i="21"/>
  <c r="D172" i="21"/>
  <c r="C172" i="21"/>
  <c r="E172" i="21"/>
  <c r="B173" i="21"/>
  <c r="D173" i="21"/>
  <c r="C173" i="21"/>
  <c r="E173" i="21"/>
  <c r="B174" i="21"/>
  <c r="D174" i="21"/>
  <c r="C174" i="21"/>
  <c r="E174" i="21"/>
  <c r="B175" i="21"/>
  <c r="D175" i="21"/>
  <c r="C175" i="21"/>
  <c r="E175" i="21"/>
  <c r="B176" i="21"/>
  <c r="D176" i="21"/>
  <c r="C176" i="21"/>
  <c r="E176" i="21"/>
  <c r="B177" i="21"/>
  <c r="D177" i="21"/>
  <c r="C177" i="21"/>
  <c r="E177" i="21"/>
  <c r="B178" i="21"/>
  <c r="D178" i="21"/>
  <c r="C178" i="21"/>
  <c r="E178" i="21"/>
  <c r="B179" i="21"/>
  <c r="D179" i="21"/>
  <c r="C179" i="21"/>
  <c r="E179" i="21"/>
  <c r="B180" i="21"/>
  <c r="D180" i="21"/>
  <c r="C180" i="21"/>
  <c r="E180" i="21"/>
  <c r="B181" i="21"/>
  <c r="D181" i="21"/>
  <c r="C181" i="21"/>
  <c r="E181" i="21"/>
  <c r="B182" i="21"/>
  <c r="D182" i="21"/>
  <c r="C182" i="21"/>
  <c r="E182" i="21"/>
  <c r="B183" i="21"/>
  <c r="D183" i="21"/>
  <c r="C183" i="21"/>
  <c r="E183" i="21"/>
  <c r="B184" i="21"/>
  <c r="D184" i="21"/>
  <c r="C184" i="21"/>
  <c r="E184" i="21"/>
  <c r="B185" i="21"/>
  <c r="D185" i="21"/>
  <c r="C185" i="21"/>
  <c r="E185" i="21"/>
  <c r="B186" i="21"/>
  <c r="D186" i="21"/>
  <c r="C186" i="21"/>
  <c r="E186" i="21"/>
  <c r="B187" i="21"/>
  <c r="D187" i="21"/>
  <c r="C187" i="21"/>
  <c r="E187" i="21"/>
  <c r="B188" i="21"/>
  <c r="D188" i="21"/>
  <c r="C188" i="21"/>
  <c r="E188" i="21"/>
  <c r="B189" i="21"/>
  <c r="D189" i="21"/>
  <c r="C189" i="21"/>
  <c r="E189" i="21"/>
  <c r="B190" i="21"/>
  <c r="D190" i="21"/>
  <c r="C190" i="21"/>
  <c r="E190" i="21"/>
  <c r="B191" i="21"/>
  <c r="D191" i="21"/>
  <c r="C191" i="21"/>
  <c r="E191" i="21"/>
  <c r="B192" i="21"/>
  <c r="D192" i="21"/>
  <c r="C192" i="21"/>
  <c r="E192" i="21"/>
  <c r="B193" i="21"/>
  <c r="D193" i="21"/>
  <c r="C193" i="21"/>
  <c r="E193" i="21"/>
  <c r="B194" i="21"/>
  <c r="D194" i="21"/>
  <c r="C194" i="21"/>
  <c r="E194" i="21"/>
  <c r="B195" i="21"/>
  <c r="D195" i="21"/>
  <c r="C195" i="21"/>
  <c r="E195" i="21"/>
  <c r="B196" i="21"/>
  <c r="D196" i="21"/>
  <c r="C196" i="21"/>
  <c r="E196" i="21"/>
  <c r="B197" i="21"/>
  <c r="D197" i="21"/>
  <c r="C197" i="21"/>
  <c r="E197" i="21"/>
  <c r="B198" i="21"/>
  <c r="D198" i="21"/>
  <c r="C198" i="21"/>
  <c r="E198" i="21"/>
  <c r="B199" i="21"/>
  <c r="D199" i="21"/>
  <c r="C199" i="21"/>
  <c r="E199" i="21"/>
  <c r="B200" i="21"/>
  <c r="D200" i="21"/>
  <c r="C200" i="21"/>
  <c r="E200" i="21"/>
  <c r="B201" i="21"/>
  <c r="D201" i="21"/>
  <c r="C201" i="21"/>
  <c r="E201" i="21"/>
  <c r="B202" i="21"/>
  <c r="D202" i="21"/>
  <c r="C202" i="21"/>
  <c r="E202" i="21"/>
  <c r="B203" i="21"/>
  <c r="D203" i="21"/>
  <c r="C203" i="21"/>
  <c r="E203" i="21"/>
  <c r="B204" i="21"/>
  <c r="D204" i="21"/>
  <c r="C204" i="21"/>
  <c r="E204" i="21"/>
  <c r="B205" i="21"/>
  <c r="D205" i="21"/>
  <c r="C205" i="21"/>
  <c r="E205" i="21"/>
  <c r="B206" i="21"/>
  <c r="D206" i="21"/>
  <c r="C206" i="21"/>
  <c r="E206" i="21"/>
  <c r="B207" i="21"/>
  <c r="D207" i="21"/>
  <c r="C207" i="21"/>
  <c r="E207" i="21"/>
  <c r="B208" i="21"/>
  <c r="D208" i="21"/>
  <c r="C208" i="21"/>
  <c r="E208" i="21"/>
  <c r="B209" i="21"/>
  <c r="D209" i="21"/>
  <c r="C209" i="21"/>
  <c r="E209" i="21"/>
  <c r="B210" i="21"/>
  <c r="D210" i="21"/>
  <c r="C210" i="21"/>
  <c r="E210" i="21"/>
  <c r="B211" i="21"/>
  <c r="D211" i="21"/>
  <c r="C211" i="21"/>
  <c r="E211" i="21"/>
  <c r="B212" i="21"/>
  <c r="D212" i="21"/>
  <c r="C212" i="21"/>
  <c r="E212" i="21"/>
  <c r="B213" i="21"/>
  <c r="D213" i="21"/>
  <c r="C213" i="21"/>
  <c r="E213" i="21"/>
  <c r="B214" i="21"/>
  <c r="D214" i="21"/>
  <c r="C214" i="21"/>
  <c r="E214" i="21"/>
  <c r="B215" i="21"/>
  <c r="D215" i="21"/>
  <c r="C215" i="21"/>
  <c r="E215" i="21"/>
  <c r="B216" i="21"/>
  <c r="D216" i="21"/>
  <c r="C216" i="21"/>
  <c r="E216" i="21"/>
  <c r="B217" i="21"/>
  <c r="D217" i="21"/>
  <c r="C217" i="21"/>
  <c r="E217" i="21"/>
  <c r="B218" i="21"/>
  <c r="D218" i="21"/>
  <c r="C218" i="21"/>
  <c r="E218" i="21"/>
  <c r="B219" i="21"/>
  <c r="D219" i="21"/>
  <c r="C219" i="21"/>
  <c r="E219" i="21"/>
  <c r="B220" i="21"/>
  <c r="D220" i="21"/>
  <c r="C220" i="21"/>
  <c r="E220" i="21"/>
  <c r="B221" i="21"/>
  <c r="D221" i="21"/>
  <c r="C221" i="21"/>
  <c r="E221" i="21"/>
  <c r="B222" i="21"/>
  <c r="D222" i="21"/>
  <c r="C222" i="21"/>
  <c r="E222" i="21"/>
  <c r="B223" i="21"/>
  <c r="D223" i="21"/>
  <c r="C223" i="21"/>
  <c r="E223" i="21"/>
  <c r="B224" i="21"/>
  <c r="D224" i="21"/>
  <c r="C224" i="21"/>
  <c r="E224" i="21"/>
  <c r="B225" i="21"/>
  <c r="D225" i="21"/>
  <c r="C225" i="21"/>
  <c r="E225" i="21"/>
  <c r="B226" i="21"/>
  <c r="D226" i="21"/>
  <c r="C226" i="21"/>
  <c r="E226" i="21"/>
  <c r="B227" i="21"/>
  <c r="D227" i="21"/>
  <c r="C227" i="21"/>
  <c r="E227" i="21"/>
  <c r="B228" i="21"/>
  <c r="D228" i="21"/>
  <c r="C228" i="21"/>
  <c r="E228" i="21"/>
  <c r="B229" i="21"/>
  <c r="D229" i="21"/>
  <c r="C229" i="21"/>
  <c r="E229" i="21"/>
  <c r="B230" i="21"/>
  <c r="D230" i="21"/>
  <c r="C230" i="21"/>
  <c r="E230" i="21"/>
  <c r="B231" i="21"/>
  <c r="D231" i="21"/>
  <c r="C231" i="21"/>
  <c r="E231" i="21"/>
  <c r="B232" i="21"/>
  <c r="D232" i="21"/>
  <c r="C232" i="21"/>
  <c r="E232" i="21"/>
  <c r="B233" i="21"/>
  <c r="D233" i="21"/>
  <c r="C233" i="21"/>
  <c r="E233" i="21"/>
  <c r="B234" i="21"/>
  <c r="D234" i="21"/>
  <c r="C234" i="21"/>
  <c r="E234" i="21"/>
  <c r="B235" i="21"/>
  <c r="D235" i="21"/>
  <c r="C235" i="21"/>
  <c r="E235" i="21"/>
  <c r="B236" i="21"/>
  <c r="D236" i="21"/>
  <c r="C236" i="21"/>
  <c r="E236" i="21"/>
  <c r="B237" i="21"/>
  <c r="D237" i="21"/>
  <c r="C237" i="21"/>
  <c r="E237" i="21"/>
  <c r="B238" i="21"/>
  <c r="D238" i="21"/>
  <c r="C238" i="21"/>
  <c r="E238" i="21"/>
  <c r="B239" i="21"/>
  <c r="D239" i="21"/>
  <c r="C239" i="21"/>
  <c r="E239" i="21"/>
  <c r="B240" i="21"/>
  <c r="D240" i="21"/>
  <c r="C240" i="21"/>
  <c r="E240" i="21"/>
  <c r="B241" i="21"/>
  <c r="D241" i="21"/>
  <c r="C241" i="21"/>
  <c r="E241" i="21"/>
  <c r="B242" i="21"/>
  <c r="D242" i="21"/>
  <c r="C242" i="21"/>
  <c r="E242" i="21"/>
  <c r="B243" i="21"/>
  <c r="D243" i="21"/>
  <c r="C243" i="21"/>
  <c r="E243" i="21"/>
  <c r="B244" i="21"/>
  <c r="D244" i="21"/>
  <c r="C244" i="21"/>
  <c r="E244" i="21"/>
  <c r="B245" i="21"/>
  <c r="D245" i="21"/>
  <c r="C245" i="21"/>
  <c r="E245" i="21"/>
  <c r="B246" i="21"/>
  <c r="D246" i="21"/>
  <c r="C246" i="21"/>
  <c r="E246" i="21"/>
  <c r="B247" i="21"/>
  <c r="D247" i="21"/>
  <c r="C247" i="21"/>
  <c r="E247" i="21"/>
  <c r="B248" i="21"/>
  <c r="D248" i="21"/>
  <c r="C248" i="21"/>
  <c r="E248" i="21"/>
  <c r="B249" i="21"/>
  <c r="D249" i="21"/>
  <c r="C249" i="21"/>
  <c r="E249" i="21"/>
  <c r="B250" i="21"/>
  <c r="D250" i="21"/>
  <c r="C250" i="21"/>
  <c r="E250" i="21"/>
  <c r="B251" i="21"/>
  <c r="D251" i="21"/>
  <c r="C251" i="21"/>
  <c r="E251" i="21"/>
  <c r="B252" i="21"/>
  <c r="D252" i="21"/>
  <c r="C252" i="21"/>
  <c r="E252" i="21"/>
  <c r="B253" i="21"/>
  <c r="D253" i="21"/>
  <c r="C253" i="21"/>
  <c r="E253" i="21"/>
  <c r="B254" i="21"/>
  <c r="D254" i="21"/>
  <c r="C254" i="21"/>
  <c r="E254" i="21"/>
  <c r="B255" i="21"/>
  <c r="D255" i="21"/>
  <c r="C255" i="21"/>
  <c r="E255" i="21"/>
  <c r="B256" i="21"/>
  <c r="D256" i="21"/>
  <c r="C256" i="21"/>
  <c r="E256" i="21"/>
  <c r="B257" i="21"/>
  <c r="D257" i="21"/>
  <c r="C257" i="21"/>
  <c r="E257" i="21"/>
  <c r="B258" i="21"/>
  <c r="D258" i="21"/>
  <c r="C258" i="21"/>
  <c r="E258" i="21"/>
  <c r="B259" i="21"/>
  <c r="D259" i="21"/>
  <c r="C259" i="21"/>
  <c r="E259" i="21"/>
  <c r="B260" i="21"/>
  <c r="D260" i="21"/>
  <c r="C260" i="21"/>
  <c r="E260" i="21"/>
  <c r="B261" i="21"/>
  <c r="D261" i="21"/>
  <c r="C261" i="21"/>
  <c r="E261" i="21"/>
  <c r="B262" i="21"/>
  <c r="D262" i="21"/>
  <c r="C262" i="21"/>
  <c r="E262" i="21"/>
  <c r="B263" i="21"/>
  <c r="D263" i="21"/>
  <c r="C263" i="21"/>
  <c r="E263" i="21"/>
  <c r="B264" i="21"/>
  <c r="D264" i="21"/>
  <c r="C264" i="21"/>
  <c r="E264" i="21"/>
  <c r="B265" i="21"/>
  <c r="D265" i="21"/>
  <c r="C265" i="21"/>
  <c r="E265" i="21"/>
  <c r="B266" i="21"/>
  <c r="D266" i="21"/>
  <c r="C266" i="21"/>
  <c r="E266" i="21"/>
  <c r="B267" i="21"/>
  <c r="D267" i="21"/>
  <c r="C267" i="21"/>
  <c r="E267" i="21"/>
  <c r="B268" i="21"/>
  <c r="D268" i="21"/>
  <c r="C268" i="21"/>
  <c r="E268" i="21"/>
  <c r="B269" i="21"/>
  <c r="D269" i="21"/>
  <c r="C269" i="21"/>
  <c r="E269" i="21"/>
  <c r="B270" i="21"/>
  <c r="D270" i="21"/>
  <c r="C270" i="21"/>
  <c r="E270" i="21"/>
  <c r="B271" i="21"/>
  <c r="D271" i="21"/>
  <c r="C271" i="21"/>
  <c r="E271" i="21"/>
  <c r="B272" i="21"/>
  <c r="D272" i="21"/>
  <c r="C272" i="21"/>
  <c r="E272" i="21"/>
  <c r="B273" i="21"/>
  <c r="D273" i="21"/>
  <c r="C273" i="21"/>
  <c r="E273" i="21"/>
  <c r="B274" i="21"/>
  <c r="D274" i="21"/>
  <c r="C274" i="21"/>
  <c r="E274" i="21"/>
  <c r="B275" i="21"/>
  <c r="D275" i="21"/>
  <c r="C275" i="21"/>
  <c r="E275" i="21"/>
  <c r="B276" i="21"/>
  <c r="D276" i="21"/>
  <c r="C276" i="21"/>
  <c r="E276" i="21"/>
  <c r="B277" i="21"/>
  <c r="D277" i="21"/>
  <c r="C277" i="21"/>
  <c r="E277" i="21"/>
  <c r="B278" i="21"/>
  <c r="D278" i="21"/>
  <c r="C278" i="21"/>
  <c r="E278" i="21"/>
  <c r="B279" i="21"/>
  <c r="D279" i="21"/>
  <c r="C279" i="21"/>
  <c r="E279" i="21"/>
  <c r="B280" i="21"/>
  <c r="D280" i="21"/>
  <c r="C280" i="21"/>
  <c r="E280" i="21"/>
  <c r="B281" i="21"/>
  <c r="D281" i="21"/>
  <c r="C281" i="21"/>
  <c r="E281" i="21"/>
  <c r="B282" i="21"/>
  <c r="D282" i="21"/>
  <c r="C282" i="21"/>
  <c r="E282" i="21"/>
  <c r="B283" i="21"/>
  <c r="D283" i="21"/>
  <c r="C283" i="21"/>
  <c r="E283" i="21"/>
  <c r="B284" i="21"/>
  <c r="D284" i="21"/>
  <c r="C284" i="21"/>
  <c r="E284" i="21"/>
  <c r="B285" i="21"/>
  <c r="D285" i="21"/>
  <c r="C285" i="21"/>
  <c r="E285" i="21"/>
  <c r="B286" i="21"/>
  <c r="D286" i="21"/>
  <c r="C286" i="21"/>
  <c r="E286" i="21"/>
  <c r="B287" i="21"/>
  <c r="D287" i="21"/>
  <c r="C287" i="21"/>
  <c r="E287" i="21"/>
  <c r="B288" i="21"/>
  <c r="D288" i="21"/>
  <c r="C288" i="21"/>
  <c r="E288" i="21"/>
  <c r="B289" i="21"/>
  <c r="D289" i="21"/>
  <c r="C289" i="21"/>
  <c r="E289" i="21"/>
  <c r="B290" i="21"/>
  <c r="D290" i="21"/>
  <c r="C290" i="21"/>
  <c r="E290" i="21"/>
  <c r="B291" i="21"/>
  <c r="D291" i="21"/>
  <c r="C291" i="21"/>
  <c r="E291" i="21"/>
  <c r="B292" i="21"/>
  <c r="D292" i="21"/>
  <c r="C292" i="21"/>
  <c r="E292" i="21"/>
  <c r="B293" i="21"/>
  <c r="D293" i="21"/>
  <c r="C293" i="21"/>
  <c r="E293" i="21"/>
  <c r="B294" i="21"/>
  <c r="D294" i="21"/>
  <c r="C294" i="21"/>
  <c r="E294" i="21"/>
  <c r="B295" i="21"/>
  <c r="D295" i="21"/>
  <c r="C295" i="21"/>
  <c r="E295" i="21"/>
  <c r="B296" i="21"/>
  <c r="D296" i="21"/>
  <c r="C296" i="21"/>
  <c r="E296" i="21"/>
  <c r="B297" i="21"/>
  <c r="D297" i="21"/>
  <c r="C297" i="21"/>
  <c r="E297" i="21"/>
  <c r="B298" i="21"/>
  <c r="D298" i="21"/>
  <c r="C298" i="21"/>
  <c r="E298" i="21"/>
  <c r="B299" i="21"/>
  <c r="D299" i="21"/>
  <c r="C299" i="21"/>
  <c r="E299" i="21"/>
  <c r="B300" i="21"/>
  <c r="D300" i="21"/>
  <c r="C300" i="21"/>
  <c r="E300" i="21"/>
  <c r="B301" i="21"/>
  <c r="D301" i="21"/>
  <c r="C301" i="21"/>
  <c r="E301" i="21"/>
  <c r="B302" i="21"/>
  <c r="D302" i="21"/>
  <c r="C302" i="21"/>
  <c r="E302" i="21"/>
  <c r="B303" i="21"/>
  <c r="D303" i="21"/>
  <c r="C303" i="21"/>
  <c r="E303" i="21"/>
  <c r="B304" i="21"/>
  <c r="D304" i="21"/>
  <c r="C304" i="21"/>
  <c r="E304" i="21"/>
  <c r="B305" i="21"/>
  <c r="D305" i="21"/>
  <c r="C305" i="21"/>
  <c r="E305" i="21"/>
  <c r="D3" i="21"/>
  <c r="K9" i="18"/>
  <c r="B3" i="21"/>
  <c r="C3" i="21"/>
  <c r="K10" i="18"/>
  <c r="K11" i="18"/>
  <c r="K6" i="18"/>
  <c r="K7" i="18"/>
</calcChain>
</file>

<file path=xl/sharedStrings.xml><?xml version="1.0" encoding="utf-8"?>
<sst xmlns="http://schemas.openxmlformats.org/spreadsheetml/2006/main" count="35" uniqueCount="33">
  <si>
    <t>Reference rate</t>
  </si>
  <si>
    <t xml:space="preserve">     Number of months remaining for fixed rate</t>
  </si>
  <si>
    <t>Type of instalments</t>
  </si>
  <si>
    <t>Stale</t>
  </si>
  <si>
    <t>Decrease</t>
  </si>
  <si>
    <t>YES</t>
  </si>
  <si>
    <t>NO</t>
  </si>
  <si>
    <t>Mortgage calculator</t>
  </si>
  <si>
    <t>Month</t>
  </si>
  <si>
    <t>Instalment</t>
  </si>
  <si>
    <t>Principal</t>
  </si>
  <si>
    <t>Interest</t>
  </si>
  <si>
    <t>Remaining principal</t>
  </si>
  <si>
    <t>Margin</t>
  </si>
  <si>
    <t>Interest  rate</t>
  </si>
  <si>
    <t>Logical</t>
  </si>
  <si>
    <t>Initial Monthly Interest</t>
  </si>
  <si>
    <t>Initial Monthly Principal</t>
  </si>
  <si>
    <t>Total Monthly Payment</t>
  </si>
  <si>
    <t>Total Interest</t>
  </si>
  <si>
    <t>Total Principal</t>
  </si>
  <si>
    <r>
      <t xml:space="preserve">Principal </t>
    </r>
    <r>
      <rPr>
        <i/>
        <sz val="12"/>
        <color theme="1"/>
        <rFont val="Calibri"/>
        <family val="2"/>
        <scheme val="minor"/>
      </rPr>
      <t>(Current or planned amount to be repayed)</t>
    </r>
  </si>
  <si>
    <r>
      <t>Mortgage term</t>
    </r>
    <r>
      <rPr>
        <i/>
        <sz val="12"/>
        <color theme="1"/>
        <rFont val="Calibri"/>
        <family val="2"/>
        <scheme val="minor"/>
      </rPr>
      <t xml:space="preserve"> (Remaining or planned; in months)</t>
    </r>
  </si>
  <si>
    <r>
      <t>Reference interest rate</t>
    </r>
    <r>
      <rPr>
        <i/>
        <sz val="12"/>
        <color theme="1"/>
        <rFont val="Calibri"/>
        <family val="2"/>
        <scheme val="minor"/>
      </rPr>
      <t xml:space="preserve"> (Federal Rate; %)</t>
    </r>
  </si>
  <si>
    <r>
      <t xml:space="preserve">Bank margin </t>
    </r>
    <r>
      <rPr>
        <i/>
        <sz val="12"/>
        <color theme="1"/>
        <rFont val="Calibri"/>
        <family val="2"/>
        <scheme val="minor"/>
      </rPr>
      <t>(%)</t>
    </r>
  </si>
  <si>
    <r>
      <t xml:space="preserve">Total interest rate </t>
    </r>
    <r>
      <rPr>
        <i/>
        <sz val="12"/>
        <color theme="1"/>
        <rFont val="Calibri"/>
        <family val="2"/>
        <scheme val="minor"/>
      </rPr>
      <t>(calculated; %)</t>
    </r>
  </si>
  <si>
    <r>
      <t xml:space="preserve">Fixed or Adjustable Rate? </t>
    </r>
    <r>
      <rPr>
        <i/>
        <sz val="12"/>
        <color theme="1"/>
        <rFont val="Calibri"/>
        <family val="2"/>
        <scheme val="minor"/>
      </rPr>
      <t>(choose)</t>
    </r>
  </si>
  <si>
    <r>
      <t xml:space="preserve">     Fixed interest rate </t>
    </r>
    <r>
      <rPr>
        <i/>
        <sz val="12"/>
        <color theme="1"/>
        <rFont val="Calibri"/>
        <family val="2"/>
        <scheme val="minor"/>
      </rPr>
      <t>(%)</t>
    </r>
  </si>
  <si>
    <r>
      <t>Type of instalments</t>
    </r>
    <r>
      <rPr>
        <i/>
        <sz val="12"/>
        <color theme="1"/>
        <rFont val="Calibri"/>
        <family val="2"/>
        <scheme val="minor"/>
      </rPr>
      <t xml:space="preserve"> (choose)</t>
    </r>
  </si>
  <si>
    <r>
      <t>MORTGAGE/LOAN DETAILS</t>
    </r>
    <r>
      <rPr>
        <b/>
        <i/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fill in the white cells only)</t>
    </r>
  </si>
  <si>
    <t>Total Amount due</t>
  </si>
  <si>
    <t>PAYMENTS SUMMARY</t>
  </si>
  <si>
    <t>MORTGAGE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</si>
</sst>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%"/>
    <numFmt numFmtId="165" formatCode="0&quot; miesięcy&quot;"/>
    <numFmt numFmtId="166" formatCode="_-* #,##0\ [$zł-415]_-;\-* #,##0\ [$zł-415]_-;_-* &quot;-&quot;??\ [$zł-415]_-;_-@_-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i/>
      <sz val="11"/>
      <color theme="1"/>
      <name val="Open Sans"/>
      <family val="2"/>
      <charset val="238"/>
    </font>
    <font>
      <b/>
      <i/>
      <sz val="11"/>
      <color theme="1"/>
      <name val="Open Sans"/>
      <family val="2"/>
      <charset val="238"/>
    </font>
    <font>
      <b/>
      <sz val="18"/>
      <color rgb="FF024460"/>
      <name val="Open Sans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02446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C2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4" fillId="2" borderId="0" xfId="0" applyFont="1" applyFill="1"/>
    <xf numFmtId="164" fontId="4" fillId="2" borderId="1" xfId="1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164" fontId="4" fillId="4" borderId="1" xfId="1" applyNumberFormat="1" applyFont="1" applyFill="1" applyBorder="1"/>
    <xf numFmtId="0" fontId="3" fillId="2" borderId="0" xfId="0" applyFont="1" applyFill="1" applyAlignment="1">
      <alignment horizontal="center" vertical="center"/>
    </xf>
    <xf numFmtId="166" fontId="0" fillId="0" borderId="0" xfId="0" applyNumberFormat="1"/>
    <xf numFmtId="10" fontId="2" fillId="2" borderId="0" xfId="0" applyNumberFormat="1" applyFont="1" applyFill="1"/>
    <xf numFmtId="164" fontId="4" fillId="3" borderId="1" xfId="1" applyNumberFormat="1" applyFont="1" applyFill="1" applyBorder="1"/>
    <xf numFmtId="0" fontId="2" fillId="3" borderId="0" xfId="0" applyFont="1" applyFill="1"/>
    <xf numFmtId="0" fontId="6" fillId="2" borderId="1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/>
    <xf numFmtId="0" fontId="10" fillId="7" borderId="0" xfId="0" applyFont="1" applyFill="1" applyAlignment="1">
      <alignment vertical="center"/>
    </xf>
    <xf numFmtId="0" fontId="0" fillId="7" borderId="0" xfId="0" applyFill="1"/>
    <xf numFmtId="43" fontId="8" fillId="6" borderId="11" xfId="2" applyFont="1" applyFill="1" applyBorder="1" applyAlignment="1">
      <alignment horizontal="right" vertical="center"/>
    </xf>
    <xf numFmtId="10" fontId="8" fillId="6" borderId="11" xfId="0" applyNumberFormat="1" applyFont="1" applyFill="1" applyBorder="1" applyAlignment="1">
      <alignment horizontal="right" vertical="center"/>
    </xf>
    <xf numFmtId="10" fontId="8" fillId="3" borderId="11" xfId="1" applyNumberFormat="1" applyFont="1" applyFill="1" applyBorder="1" applyAlignment="1">
      <alignment horizontal="right" vertical="center"/>
    </xf>
    <xf numFmtId="165" fontId="8" fillId="6" borderId="11" xfId="0" applyNumberFormat="1" applyFont="1" applyFill="1" applyBorder="1" applyAlignment="1">
      <alignment horizontal="right" vertical="center"/>
    </xf>
    <xf numFmtId="1" fontId="8" fillId="6" borderId="11" xfId="0" applyNumberFormat="1" applyFont="1" applyFill="1" applyBorder="1" applyAlignment="1">
      <alignment horizontal="right" vertical="center"/>
    </xf>
    <xf numFmtId="10" fontId="8" fillId="6" borderId="11" xfId="1" applyNumberFormat="1" applyFont="1" applyFill="1" applyBorder="1" applyAlignment="1">
      <alignment horizontal="right" vertical="center"/>
    </xf>
    <xf numFmtId="9" fontId="8" fillId="6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43" fontId="7" fillId="2" borderId="2" xfId="2" applyFont="1" applyFill="1" applyBorder="1" applyAlignment="1">
      <alignment horizontal="left" vertical="center"/>
    </xf>
    <xf numFmtId="0" fontId="0" fillId="2" borderId="1" xfId="0" applyFill="1" applyBorder="1"/>
    <xf numFmtId="43" fontId="0" fillId="2" borderId="1" xfId="2" applyFont="1" applyFill="1" applyBorder="1"/>
    <xf numFmtId="164" fontId="14" fillId="2" borderId="1" xfId="1" applyNumberFormat="1" applyFont="1" applyFill="1" applyBorder="1"/>
    <xf numFmtId="44" fontId="14" fillId="2" borderId="0" xfId="0" applyNumberFormat="1" applyFont="1" applyFill="1"/>
    <xf numFmtId="164" fontId="14" fillId="4" borderId="1" xfId="1" applyNumberFormat="1" applyFont="1" applyFill="1" applyBorder="1"/>
    <xf numFmtId="0" fontId="0" fillId="3" borderId="1" xfId="0" applyFill="1" applyBorder="1"/>
    <xf numFmtId="43" fontId="0" fillId="3" borderId="1" xfId="2" applyFont="1" applyFill="1" applyBorder="1"/>
    <xf numFmtId="164" fontId="14" fillId="3" borderId="1" xfId="1" applyNumberFormat="1" applyFont="1" applyFill="1" applyBorder="1"/>
    <xf numFmtId="44" fontId="14" fillId="3" borderId="0" xfId="0" applyNumberFormat="1" applyFont="1" applyFill="1"/>
    <xf numFmtId="0" fontId="0" fillId="2" borderId="5" xfId="0" applyFill="1" applyBorder="1"/>
    <xf numFmtId="43" fontId="0" fillId="2" borderId="0" xfId="2" applyFont="1" applyFill="1"/>
    <xf numFmtId="0" fontId="0" fillId="2" borderId="0" xfId="0" applyFill="1"/>
    <xf numFmtId="0" fontId="0" fillId="2" borderId="6" xfId="0" applyFill="1" applyBorder="1"/>
    <xf numFmtId="43" fontId="0" fillId="2" borderId="7" xfId="2" applyFont="1" applyFill="1" applyBorder="1"/>
    <xf numFmtId="0" fontId="0" fillId="2" borderId="7" xfId="0" applyFill="1" applyBorder="1"/>
    <xf numFmtId="0" fontId="0" fillId="9" borderId="0" xfId="0" applyFill="1"/>
    <xf numFmtId="43" fontId="7" fillId="9" borderId="0" xfId="2" applyFont="1" applyFill="1"/>
    <xf numFmtId="0" fontId="9" fillId="7" borderId="0" xfId="0" applyFont="1" applyFill="1" applyAlignment="1">
      <alignment horizontal="left" vertical="center" wrapText="1"/>
    </xf>
    <xf numFmtId="43" fontId="8" fillId="9" borderId="0" xfId="2" applyFont="1" applyFill="1"/>
    <xf numFmtId="0" fontId="9" fillId="9" borderId="0" xfId="0" applyFont="1" applyFill="1"/>
    <xf numFmtId="0" fontId="19" fillId="0" borderId="12" xfId="0" applyFont="1" applyBorder="1" applyAlignment="1">
      <alignment vertical="center"/>
    </xf>
    <xf numFmtId="0" fontId="0" fillId="8" borderId="0" xfId="0" applyFill="1"/>
    <xf numFmtId="167" fontId="8" fillId="6" borderId="11" xfId="2" applyNumberFormat="1" applyFont="1" applyFill="1" applyBorder="1" applyAlignment="1">
      <alignment horizontal="right" vertical="center"/>
    </xf>
    <xf numFmtId="43" fontId="8" fillId="3" borderId="11" xfId="2" applyFont="1" applyFill="1" applyBorder="1"/>
    <xf numFmtId="8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 cent" xfId="1" builtinId="5"/>
  </cellStyles>
  <dxfs count="10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ED6862"/>
      <color rgb="FF00A5BB"/>
      <color rgb="FF99B4BF"/>
      <color rgb="FF024460"/>
      <color rgb="FF025560"/>
      <color rgb="FFF7C2C0"/>
      <color rgb="FF9BD5DF"/>
      <color rgb="FFF6F6F6"/>
      <color rgb="FFFD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754380</xdr:colOff>
      <xdr:row>0</xdr:row>
      <xdr:rowOff>0</xdr:rowOff>
    </xdr:from>
    <xdr:to>
      <xdr:col>11</xdr:col>
      <xdr:colOff>144780</xdr:colOff>
      <xdr:row>1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B094A-9DE7-446A-88D9-F15E6264B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740" y="0"/>
          <a:ext cx="533400" cy="647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BA03B0-83F3-4B90-BC47-3671370C99AC}" name="Table1" displayName="Table1" ref="B3:B5" totalsRowShown="0" headerRowDxfId="9" dataDxfId="8">
  <autoFilter ref="B3:B5" xr:uid="{51BA03B0-83F3-4B90-BC47-3671370C99AC}"/>
  <tableColumns count="1">
    <tableColumn id="1" xr3:uid="{94D2F69A-452E-41DE-9CD8-68F5954165D8}" name="Type of instalment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96C155-45E9-4B8F-9C97-C8D3A0234C7E}" name="Table2" displayName="Table2" ref="D3:D5" totalsRowShown="0" headerRowDxfId="6" dataDxfId="5">
  <autoFilter ref="D3:D5" xr:uid="{4796C155-45E9-4B8F-9C97-C8D3A0234C7E}"/>
  <tableColumns count="1">
    <tableColumn id="1" xr3:uid="{AA1319E4-FA8F-44B5-8CAE-EB99B43A7AC1}" name="Logical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458-BCF1-42C1-8F9A-DF24AC271669}">
  <sheetPr codeName="Sheet1">
    <tabColor rgb="FF00B050"/>
  </sheetPr>
  <dimension ref="B1:L13"/>
  <sheetViews>
    <sheetView showGridLines="0" tabSelected="1" zoomScaleNormal="100" workbookViewId="0">
      <selection activeCell="H16" sqref="H16"/>
    </sheetView>
  </sheetViews>
  <sheetFormatPr defaultColWidth="8.6640625" defaultRowHeight="14.4" x14ac:dyDescent="0.3"/>
  <cols>
    <col min="1" max="2" width="3.21875" customWidth="1"/>
    <col min="3" max="3" width="57.88671875" customWidth="1"/>
    <col min="4" max="4" width="4.21875" customWidth="1"/>
    <col min="5" max="5" width="13.5546875" customWidth="1"/>
    <col min="6" max="6" width="4.21875" customWidth="1"/>
    <col min="7" max="8" width="4.109375" customWidth="1"/>
    <col min="9" max="9" width="24.21875" customWidth="1"/>
    <col min="10" max="10" width="2.77734375" customWidth="1"/>
    <col min="11" max="11" width="16.6640625" customWidth="1"/>
    <col min="12" max="12" width="2.88671875" customWidth="1"/>
  </cols>
  <sheetData>
    <row r="1" spans="2:12" ht="46.2" customHeight="1" thickBot="1" x14ac:dyDescent="0.35">
      <c r="B1" s="57" t="s">
        <v>32</v>
      </c>
      <c r="C1" s="57"/>
      <c r="D1" s="57"/>
      <c r="E1" s="57"/>
      <c r="F1" s="57"/>
      <c r="G1" s="47"/>
      <c r="H1" s="47"/>
      <c r="I1" s="47"/>
      <c r="J1" s="47"/>
      <c r="K1" s="47"/>
      <c r="L1" s="47"/>
    </row>
    <row r="2" spans="2:12" ht="16.2" thickTop="1" x14ac:dyDescent="0.35">
      <c r="C2" s="13"/>
      <c r="D2" s="13"/>
      <c r="E2" s="13"/>
      <c r="F2" s="13"/>
    </row>
    <row r="3" spans="2:12" ht="45.6" customHeight="1" x14ac:dyDescent="0.3">
      <c r="B3" s="15"/>
      <c r="C3" s="14" t="s">
        <v>29</v>
      </c>
      <c r="D3" s="14"/>
      <c r="E3" s="15"/>
      <c r="F3" s="14"/>
      <c r="H3" s="48"/>
      <c r="I3" s="56" t="s">
        <v>31</v>
      </c>
      <c r="J3" s="56"/>
      <c r="K3" s="56"/>
      <c r="L3" s="56"/>
    </row>
    <row r="4" spans="2:12" ht="18" x14ac:dyDescent="0.3">
      <c r="B4" s="15"/>
      <c r="C4" s="44" t="s">
        <v>21</v>
      </c>
      <c r="D4" s="44"/>
      <c r="E4" s="16">
        <v>200000</v>
      </c>
      <c r="F4" s="14"/>
      <c r="H4" s="42"/>
      <c r="I4" s="42"/>
      <c r="J4" s="42"/>
      <c r="K4" s="43"/>
      <c r="L4" s="42"/>
    </row>
    <row r="5" spans="2:12" ht="18" x14ac:dyDescent="0.3">
      <c r="B5" s="15"/>
      <c r="C5" s="44" t="s">
        <v>22</v>
      </c>
      <c r="D5" s="44"/>
      <c r="E5" s="49">
        <v>300</v>
      </c>
      <c r="F5" s="14"/>
      <c r="H5" s="42"/>
      <c r="I5" s="46" t="s">
        <v>16</v>
      </c>
      <c r="J5" s="42"/>
      <c r="K5" s="50">
        <f>Calculator!D6</f>
        <v>1000.0000000000001</v>
      </c>
      <c r="L5" s="42"/>
    </row>
    <row r="6" spans="2:12" ht="18" x14ac:dyDescent="0.3">
      <c r="B6" s="15"/>
      <c r="C6" s="44" t="s">
        <v>23</v>
      </c>
      <c r="D6" s="44"/>
      <c r="E6" s="17">
        <v>3.5000000000000003E-2</v>
      </c>
      <c r="F6" s="14"/>
      <c r="H6" s="42"/>
      <c r="I6" s="46" t="s">
        <v>17</v>
      </c>
      <c r="J6" s="42"/>
      <c r="K6" s="50">
        <f>Calculator!C6</f>
        <v>288.5999999999998</v>
      </c>
      <c r="L6" s="42"/>
    </row>
    <row r="7" spans="2:12" ht="18" x14ac:dyDescent="0.3">
      <c r="B7" s="15"/>
      <c r="C7" s="44" t="s">
        <v>24</v>
      </c>
      <c r="D7" s="44"/>
      <c r="E7" s="17">
        <v>2.5000000000000001E-2</v>
      </c>
      <c r="F7" s="14"/>
      <c r="H7" s="42"/>
      <c r="I7" s="46" t="s">
        <v>18</v>
      </c>
      <c r="J7" s="42"/>
      <c r="K7" s="50">
        <f>Calculator!B6</f>
        <v>1288.5999999999999</v>
      </c>
      <c r="L7" s="42"/>
    </row>
    <row r="8" spans="2:12" ht="18" x14ac:dyDescent="0.3">
      <c r="B8" s="15"/>
      <c r="C8" s="44" t="s">
        <v>25</v>
      </c>
      <c r="D8" s="44"/>
      <c r="E8" s="18">
        <f>E6+E7</f>
        <v>6.0000000000000005E-2</v>
      </c>
      <c r="F8" s="14"/>
      <c r="H8" s="42"/>
      <c r="I8" s="46"/>
      <c r="J8" s="42"/>
      <c r="K8" s="45"/>
      <c r="L8" s="42"/>
    </row>
    <row r="9" spans="2:12" ht="18" x14ac:dyDescent="0.3">
      <c r="B9" s="15"/>
      <c r="C9" s="44" t="s">
        <v>26</v>
      </c>
      <c r="D9" s="44"/>
      <c r="E9" s="19" t="s">
        <v>6</v>
      </c>
      <c r="F9" s="14"/>
      <c r="H9" s="42"/>
      <c r="I9" s="46" t="s">
        <v>19</v>
      </c>
      <c r="J9" s="42"/>
      <c r="K9" s="50">
        <f>Calculator!D3</f>
        <v>186581.08084617939</v>
      </c>
      <c r="L9" s="42"/>
    </row>
    <row r="10" spans="2:12" ht="18" x14ac:dyDescent="0.3">
      <c r="B10" s="15"/>
      <c r="C10" s="44" t="s">
        <v>1</v>
      </c>
      <c r="D10" s="44"/>
      <c r="E10" s="20"/>
      <c r="F10" s="14"/>
      <c r="H10" s="42"/>
      <c r="I10" s="46" t="s">
        <v>20</v>
      </c>
      <c r="J10" s="42"/>
      <c r="K10" s="50">
        <f>Calculator!C3</f>
        <v>199999.99915382065</v>
      </c>
      <c r="L10" s="42"/>
    </row>
    <row r="11" spans="2:12" ht="18" x14ac:dyDescent="0.3">
      <c r="B11" s="15"/>
      <c r="C11" s="44" t="s">
        <v>27</v>
      </c>
      <c r="D11" s="44"/>
      <c r="E11" s="21"/>
      <c r="F11" s="14"/>
      <c r="H11" s="42"/>
      <c r="I11" s="46" t="s">
        <v>30</v>
      </c>
      <c r="J11" s="42"/>
      <c r="K11" s="50">
        <f>K9+K10</f>
        <v>386581.08000000007</v>
      </c>
      <c r="L11" s="42"/>
    </row>
    <row r="12" spans="2:12" ht="18" x14ac:dyDescent="0.3">
      <c r="B12" s="15"/>
      <c r="C12" s="44" t="s">
        <v>28</v>
      </c>
      <c r="D12" s="44"/>
      <c r="E12" s="22" t="s">
        <v>3</v>
      </c>
      <c r="F12" s="14"/>
      <c r="H12" s="42"/>
      <c r="I12" s="46"/>
      <c r="J12" s="42"/>
      <c r="K12" s="45"/>
      <c r="L12" s="42"/>
    </row>
    <row r="13" spans="2:12" x14ac:dyDescent="0.3">
      <c r="B13" s="15"/>
      <c r="C13" s="15"/>
      <c r="D13" s="15"/>
      <c r="E13" s="15"/>
      <c r="F13" s="15"/>
      <c r="H13" s="42"/>
      <c r="I13" s="42"/>
      <c r="J13" s="42"/>
      <c r="K13" s="42"/>
      <c r="L13" s="42"/>
    </row>
  </sheetData>
  <mergeCells count="2">
    <mergeCell ref="I3:L3"/>
    <mergeCell ref="B1:F1"/>
  </mergeCells>
  <conditionalFormatting sqref="E9:E11">
    <cfRule type="expression" dxfId="3" priority="1">
      <formula>"jeżeli($D$7=""NIE')"</formula>
    </cfRule>
  </conditionalFormatting>
  <conditionalFormatting sqref="E10:E11">
    <cfRule type="expression" dxfId="2" priority="3">
      <formula>($E$9="NIE")</formula>
    </cfRule>
  </conditionalFormatting>
  <dataValidations count="5">
    <dataValidation type="decimal" showInputMessage="1" showErrorMessage="1" error="Wartość nie może być ujemna" sqref="E6" xr:uid="{F0E89266-61A9-4C15-8BFF-B745E52588F8}">
      <formula1>-1</formula1>
      <formula2>1</formula2>
    </dataValidation>
    <dataValidation type="whole" allowBlank="1" showInputMessage="1" showErrorMessage="1" sqref="E4" xr:uid="{8244B422-3889-4AAD-9259-41E3418BC7B1}">
      <formula1>0</formula1>
      <formula2>2000000</formula2>
    </dataValidation>
    <dataValidation type="whole" allowBlank="1" showInputMessage="1" showErrorMessage="1" error="Wprowadź liczbę miesięcy, w których jeszcze będziesz płacić kredyt. Możliwy okres wynosi od 2 do 360 miesięcy." sqref="E5" xr:uid="{3A92B217-1F59-4D9E-A6A9-8BA5DC3C6FC3}">
      <formula1>2</formula1>
      <formula2>360</formula2>
    </dataValidation>
    <dataValidation type="decimal" showInputMessage="1" showErrorMessage="1" error="Wartość nie może być ujemna" sqref="E7" xr:uid="{05456C8A-3564-46B2-9198-7A6FAD4A146A}">
      <formula1>0</formula1>
      <formula2>1</formula2>
    </dataValidation>
    <dataValidation type="whole" allowBlank="1" showInputMessage="1" showErrorMessage="1" sqref="E10" xr:uid="{7ACA4CAB-A510-4DDB-A77E-C3EC43C1415E}">
      <formula1>0</formula1>
      <formula2>84</formula2>
    </dataValidation>
  </dataValidations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0F2673-1FB3-4DCB-B48F-F331D284A283}">
          <x14:formula1>
            <xm:f>Technical!$B$4:$B$5</xm:f>
          </x14:formula1>
          <xm:sqref>E12</xm:sqref>
        </x14:dataValidation>
        <x14:dataValidation type="list" allowBlank="1" showInputMessage="1" showErrorMessage="1" xr:uid="{722AF0EE-C957-42E1-8609-1155A1807234}">
          <x14:formula1>
            <xm:f>Technical!$D$4:$D$5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BED8-4551-4177-9095-BAB78183A4E9}">
  <dimension ref="A1:K582"/>
  <sheetViews>
    <sheetView workbookViewId="0">
      <selection activeCell="G13" sqref="G13"/>
    </sheetView>
  </sheetViews>
  <sheetFormatPr defaultColWidth="8.6640625" defaultRowHeight="15.6" x14ac:dyDescent="0.35"/>
  <cols>
    <col min="1" max="1" width="8.88671875" style="38" customWidth="1"/>
    <col min="2" max="2" width="13.88671875" style="37" customWidth="1"/>
    <col min="3" max="3" width="18.6640625" style="37" customWidth="1"/>
    <col min="4" max="4" width="17.6640625" style="37" customWidth="1"/>
    <col min="5" max="5" width="23.109375" style="37" customWidth="1"/>
    <col min="6" max="6" width="20.44140625" style="38" customWidth="1"/>
    <col min="7" max="7" width="37.88671875" style="38" customWidth="1"/>
    <col min="8" max="8" width="39.44140625" style="38" hidden="1" customWidth="1"/>
    <col min="9" max="9" width="56.6640625" style="38" customWidth="1"/>
    <col min="10" max="10" width="56.6640625" style="1" hidden="1" customWidth="1"/>
    <col min="11" max="11" width="24.6640625" style="1" customWidth="1"/>
    <col min="12" max="16384" width="8.6640625" style="1"/>
  </cols>
  <sheetData>
    <row r="1" spans="1:11" s="2" customFormat="1" x14ac:dyDescent="0.35">
      <c r="A1" s="23"/>
      <c r="B1" s="23"/>
      <c r="C1" s="23"/>
      <c r="D1" s="23"/>
      <c r="E1" s="23"/>
      <c r="F1" s="23"/>
      <c r="G1" s="23"/>
      <c r="H1" s="23"/>
      <c r="I1" s="23"/>
      <c r="K1" s="8"/>
    </row>
    <row r="2" spans="1:11" s="2" customFormat="1" ht="33" customHeight="1" x14ac:dyDescent="0.35">
      <c r="A2" s="24" t="s">
        <v>7</v>
      </c>
      <c r="B2" s="25"/>
      <c r="C2" s="25"/>
      <c r="D2" s="25"/>
      <c r="E2" s="25"/>
      <c r="F2" s="25"/>
      <c r="G2" s="25"/>
      <c r="H2" s="25"/>
      <c r="I2" s="25"/>
      <c r="J2" s="11"/>
      <c r="K2" s="12"/>
    </row>
    <row r="3" spans="1:11" s="2" customFormat="1" ht="16.5" customHeight="1" x14ac:dyDescent="0.35">
      <c r="A3" s="23">
        <f>MAX(A6:A376)</f>
        <v>300</v>
      </c>
      <c r="B3" s="26">
        <f>SUM(B5:B376)</f>
        <v>386581.07999999798</v>
      </c>
      <c r="C3" s="26">
        <f t="shared" ref="C3:D3" si="0">SUM(C5:C376)</f>
        <v>199999.99915382065</v>
      </c>
      <c r="D3" s="26">
        <f t="shared" si="0"/>
        <v>186581.08084617939</v>
      </c>
      <c r="E3" s="58"/>
      <c r="F3" s="59"/>
      <c r="G3" s="59"/>
      <c r="H3" s="59"/>
      <c r="I3" s="60"/>
      <c r="J3" s="6"/>
    </row>
    <row r="4" spans="1:11" s="2" customFormat="1" x14ac:dyDescent="0.35">
      <c r="A4" s="52" t="s">
        <v>8</v>
      </c>
      <c r="B4" s="51" t="s">
        <v>9</v>
      </c>
      <c r="C4" s="55" t="s">
        <v>10</v>
      </c>
      <c r="D4" s="55" t="s">
        <v>11</v>
      </c>
      <c r="E4" s="52" t="s">
        <v>12</v>
      </c>
      <c r="F4" s="53" t="s">
        <v>0</v>
      </c>
      <c r="G4" s="53" t="s">
        <v>13</v>
      </c>
      <c r="H4" s="54"/>
      <c r="I4" s="53" t="s">
        <v>14</v>
      </c>
      <c r="J4" s="4"/>
    </row>
    <row r="5" spans="1:11" s="2" customFormat="1" x14ac:dyDescent="0.35">
      <c r="A5" s="27"/>
      <c r="B5" s="28"/>
      <c r="C5" s="28"/>
      <c r="D5" s="28"/>
      <c r="E5" s="28">
        <f>'Mortgage summary'!E4</f>
        <v>200000</v>
      </c>
      <c r="F5" s="29"/>
      <c r="G5" s="29"/>
      <c r="H5" s="23"/>
      <c r="I5" s="29"/>
      <c r="J5" s="3"/>
    </row>
    <row r="6" spans="1:11" s="2" customFormat="1" x14ac:dyDescent="0.35">
      <c r="A6" s="27">
        <f>IFERROR(IF(A5+1&lt;='Mortgage summary'!$E$5,A5+1,""),"")</f>
        <v>1</v>
      </c>
      <c r="B6" s="28">
        <f>IF(A6&lt;&gt;"",ROUND(IF('Mortgage summary'!$E$12="stale",-PMT(I6/12,'Mortgage summary'!$E$5-A5,E5,0),C6+D6),2),"")</f>
        <v>1288.5999999999999</v>
      </c>
      <c r="C6" s="28">
        <f>IF(A6&lt;&gt;"",IF('Mortgage summary'!$E$12="decrease",E5/('Mortgage summary'!$E$5-A5),IF(B6-D6&gt;E5,E5,B6-D6)),"")</f>
        <v>288.5999999999998</v>
      </c>
      <c r="D6" s="28">
        <f t="shared" ref="D6:D69" si="1">IF(A6&lt;&gt;"",E5*I6/12,"")</f>
        <v>1000.0000000000001</v>
      </c>
      <c r="E6" s="28">
        <f t="shared" ref="E6:E69" si="2">IF(A6&lt;&gt;"",E5-C6,"")</f>
        <v>199711.4</v>
      </c>
      <c r="F6" s="29">
        <f>IF(A6&lt;&gt;"",'Mortgage summary'!$E$6,"")</f>
        <v>3.5000000000000003E-2</v>
      </c>
      <c r="G6" s="29">
        <f>IF(A6&lt;&gt;"",'Mortgage summary'!$E$7,"")</f>
        <v>2.5000000000000001E-2</v>
      </c>
      <c r="H6" s="30" t="e">
        <f>#REF!*(1+#REF!)^(240-A6)</f>
        <v>#REF!</v>
      </c>
      <c r="I6" s="31">
        <f>IF($A6&lt;&gt;"",IF(AND('Mortgage summary'!$E$9="YES",$A6&lt;='Mortgage summary'!$E$10),'Mortgage summary'!$E$11,F6+G6),"")</f>
        <v>6.0000000000000005E-2</v>
      </c>
      <c r="J6" s="5"/>
    </row>
    <row r="7" spans="1:11" x14ac:dyDescent="0.35">
      <c r="A7" s="27">
        <f>IFERROR(IF(A6+1&lt;='Mortgage summary'!$E$5,A6+1,""),"")</f>
        <v>2</v>
      </c>
      <c r="B7" s="28">
        <f>IF(A7&lt;&gt;"",ROUND(IF('Mortgage summary'!$E$12="stale",-PMT(I7/12,'Mortgage summary'!$E$5-A6,E6,0),C7+D7),2),"")</f>
        <v>1288.5999999999999</v>
      </c>
      <c r="C7" s="28">
        <f>IF(A7&lt;&gt;"",IF('Mortgage summary'!$E$12="decrease",E6/('Mortgage summary'!$E$5-A6),IF(B7-D7&gt;E6,E6,B7-D7)),"")</f>
        <v>290.04299999999978</v>
      </c>
      <c r="D7" s="28">
        <f t="shared" si="1"/>
        <v>998.55700000000013</v>
      </c>
      <c r="E7" s="28">
        <f t="shared" si="2"/>
        <v>199421.35699999999</v>
      </c>
      <c r="F7" s="29">
        <f>IF(A7&lt;&gt;"",'Mortgage summary'!$E$6,"")</f>
        <v>3.5000000000000003E-2</v>
      </c>
      <c r="G7" s="29">
        <f>IF(A7&lt;&gt;"",'Mortgage summary'!$E$7,"")</f>
        <v>2.5000000000000001E-2</v>
      </c>
      <c r="H7" s="30" t="e">
        <f>#REF!*(1+#REF!)^(240-A7)</f>
        <v>#REF!</v>
      </c>
      <c r="I7" s="31">
        <f>IF($A7&lt;&gt;"",IF(AND('Mortgage summary'!$E$9="YES",$A7&lt;='Mortgage summary'!$E$10),'Mortgage summary'!$E$11,F7+G7),"")</f>
        <v>6.0000000000000005E-2</v>
      </c>
      <c r="J7" s="5"/>
    </row>
    <row r="8" spans="1:11" x14ac:dyDescent="0.35">
      <c r="A8" s="27">
        <f>IFERROR(IF(A7+1&lt;='Mortgage summary'!$E$5,A7+1,""),"")</f>
        <v>3</v>
      </c>
      <c r="B8" s="28">
        <f>IF(A8&lt;&gt;"",ROUND(IF('Mortgage summary'!$E$12="stale",-PMT(I8/12,'Mortgage summary'!$E$5-A7,E7,0),C8+D8),2),"")</f>
        <v>1288.5999999999999</v>
      </c>
      <c r="C8" s="28">
        <f>IF(A8&lt;&gt;"",IF('Mortgage summary'!$E$12="decrease",E7/('Mortgage summary'!$E$5-A7),IF(B8-D8&gt;E7,E7,B8-D8)),"")</f>
        <v>291.49321499999985</v>
      </c>
      <c r="D8" s="28">
        <f t="shared" si="1"/>
        <v>997.10678500000006</v>
      </c>
      <c r="E8" s="28">
        <f t="shared" si="2"/>
        <v>199129.86378499999</v>
      </c>
      <c r="F8" s="29">
        <f>IF(A8&lt;&gt;"",'Mortgage summary'!$E$6,"")</f>
        <v>3.5000000000000003E-2</v>
      </c>
      <c r="G8" s="29">
        <f>IF(A8&lt;&gt;"",'Mortgage summary'!$E$7,"")</f>
        <v>2.5000000000000001E-2</v>
      </c>
      <c r="H8" s="30" t="e">
        <f>#REF!*(1+#REF!)^(240-A8)</f>
        <v>#REF!</v>
      </c>
      <c r="I8" s="31">
        <f>IF($A8&lt;&gt;"",IF(AND('Mortgage summary'!$E$9="YES",$A8&lt;='Mortgage summary'!$E$10),'Mortgage summary'!$E$11,F8+G8),"")</f>
        <v>6.0000000000000005E-2</v>
      </c>
      <c r="J8" s="5"/>
    </row>
    <row r="9" spans="1:11" x14ac:dyDescent="0.35">
      <c r="A9" s="27">
        <f>IFERROR(IF(A8+1&lt;='Mortgage summary'!$E$5,A8+1,""),"")</f>
        <v>4</v>
      </c>
      <c r="B9" s="28">
        <f>IF(A9&lt;&gt;"",ROUND(IF('Mortgage summary'!$E$12="stale",-PMT(I9/12,'Mortgage summary'!$E$5-A8,E8,0),C9+D9),2),"")</f>
        <v>1288.5999999999999</v>
      </c>
      <c r="C9" s="28">
        <f>IF(A9&lt;&gt;"",IF('Mortgage summary'!$E$12="decrease",E8/('Mortgage summary'!$E$5-A8),IF(B9-D9&gt;E8,E8,B9-D9)),"")</f>
        <v>292.95068107499992</v>
      </c>
      <c r="D9" s="28">
        <f t="shared" si="1"/>
        <v>995.64931892499999</v>
      </c>
      <c r="E9" s="28">
        <f t="shared" si="2"/>
        <v>198836.91310392501</v>
      </c>
      <c r="F9" s="29">
        <f>IF(A9&lt;&gt;"",'Mortgage summary'!$E$6,"")</f>
        <v>3.5000000000000003E-2</v>
      </c>
      <c r="G9" s="29">
        <f>IF(A9&lt;&gt;"",'Mortgage summary'!$E$7,"")</f>
        <v>2.5000000000000001E-2</v>
      </c>
      <c r="H9" s="30" t="e">
        <f>#REF!*(1+#REF!)^(240-A9)</f>
        <v>#REF!</v>
      </c>
      <c r="I9" s="31">
        <f>IF($A9&lt;&gt;"",IF(AND('Mortgage summary'!$E$9="YES",$A9&lt;='Mortgage summary'!$E$10),'Mortgage summary'!$E$11,F9+G9),"")</f>
        <v>6.0000000000000005E-2</v>
      </c>
      <c r="J9" s="5"/>
    </row>
    <row r="10" spans="1:11" x14ac:dyDescent="0.35">
      <c r="A10" s="27">
        <f>IFERROR(IF(A9+1&lt;='Mortgage summary'!$E$5,A9+1,""),"")</f>
        <v>5</v>
      </c>
      <c r="B10" s="28">
        <f>IF(A10&lt;&gt;"",ROUND(IF('Mortgage summary'!$E$12="stale",-PMT(I10/12,'Mortgage summary'!$E$5-A9,E9,0),C10+D10),2),"")</f>
        <v>1288.5999999999999</v>
      </c>
      <c r="C10" s="28">
        <f>IF(A10&lt;&gt;"",IF('Mortgage summary'!$E$12="decrease",E9/('Mortgage summary'!$E$5-A9),IF(B10-D10&gt;E9,E9,B10-D10)),"")</f>
        <v>294.41543448037476</v>
      </c>
      <c r="D10" s="28">
        <f t="shared" si="1"/>
        <v>994.18456551962515</v>
      </c>
      <c r="E10" s="28">
        <f t="shared" si="2"/>
        <v>198542.49766944462</v>
      </c>
      <c r="F10" s="29">
        <f>IF(A10&lt;&gt;"",'Mortgage summary'!$E$6,"")</f>
        <v>3.5000000000000003E-2</v>
      </c>
      <c r="G10" s="29">
        <f>IF(A10&lt;&gt;"",'Mortgage summary'!$E$7,"")</f>
        <v>2.5000000000000001E-2</v>
      </c>
      <c r="H10" s="30" t="e">
        <f>#REF!*(1+#REF!)^(240-A10)</f>
        <v>#REF!</v>
      </c>
      <c r="I10" s="31">
        <f>IF($A10&lt;&gt;"",IF(AND('Mortgage summary'!$E$9="YES",$A10&lt;='Mortgage summary'!$E$10),'Mortgage summary'!$E$11,F10+G10),"")</f>
        <v>6.0000000000000005E-2</v>
      </c>
      <c r="J10" s="5"/>
    </row>
    <row r="11" spans="1:11" x14ac:dyDescent="0.35">
      <c r="A11" s="27">
        <f>IFERROR(IF(A10+1&lt;='Mortgage summary'!$E$5,A10+1,""),"")</f>
        <v>6</v>
      </c>
      <c r="B11" s="28">
        <f>IF(A11&lt;&gt;"",ROUND(IF('Mortgage summary'!$E$12="stale",-PMT(I11/12,'Mortgage summary'!$E$5-A10,E10,0),C11+D11),2),"")</f>
        <v>1288.5999999999999</v>
      </c>
      <c r="C11" s="28">
        <f>IF(A11&lt;&gt;"",IF('Mortgage summary'!$E$12="decrease",E10/('Mortgage summary'!$E$5-A10),IF(B11-D11&gt;E10,E10,B11-D11)),"")</f>
        <v>295.88751165277665</v>
      </c>
      <c r="D11" s="28">
        <f t="shared" si="1"/>
        <v>992.71248834722326</v>
      </c>
      <c r="E11" s="28">
        <f t="shared" si="2"/>
        <v>198246.61015779185</v>
      </c>
      <c r="F11" s="29">
        <f>IF(A11&lt;&gt;"",'Mortgage summary'!$E$6,"")</f>
        <v>3.5000000000000003E-2</v>
      </c>
      <c r="G11" s="29">
        <f>IF(A11&lt;&gt;"",'Mortgage summary'!$E$7,"")</f>
        <v>2.5000000000000001E-2</v>
      </c>
      <c r="H11" s="30" t="e">
        <f>#REF!*(1+#REF!)^(240-A11)</f>
        <v>#REF!</v>
      </c>
      <c r="I11" s="31">
        <f>IF($A11&lt;&gt;"",IF(AND('Mortgage summary'!$E$9="YES",$A11&lt;='Mortgage summary'!$E$10),'Mortgage summary'!$E$11,F11+G11),"")</f>
        <v>6.0000000000000005E-2</v>
      </c>
      <c r="J11" s="5"/>
    </row>
    <row r="12" spans="1:11" x14ac:dyDescent="0.35">
      <c r="A12" s="27">
        <f>IFERROR(IF(A11+1&lt;='Mortgage summary'!$E$5,A11+1,""),"")</f>
        <v>7</v>
      </c>
      <c r="B12" s="28">
        <f>IF(A12&lt;&gt;"",ROUND(IF('Mortgage summary'!$E$12="stale",-PMT(I12/12,'Mortgage summary'!$E$5-A11,E11,0),C12+D12),2),"")</f>
        <v>1288.5999999999999</v>
      </c>
      <c r="C12" s="28">
        <f>IF(A12&lt;&gt;"",IF('Mortgage summary'!$E$12="decrease",E11/('Mortgage summary'!$E$5-A11),IF(B12-D12&gt;E11,E11,B12-D12)),"")</f>
        <v>297.36694921104061</v>
      </c>
      <c r="D12" s="28">
        <f t="shared" si="1"/>
        <v>991.2330507889593</v>
      </c>
      <c r="E12" s="28">
        <f t="shared" si="2"/>
        <v>197949.2432085808</v>
      </c>
      <c r="F12" s="29">
        <f>IF(A12&lt;&gt;"",'Mortgage summary'!$E$6,"")</f>
        <v>3.5000000000000003E-2</v>
      </c>
      <c r="G12" s="29">
        <f>IF(A12&lt;&gt;"",'Mortgage summary'!$E$7,"")</f>
        <v>2.5000000000000001E-2</v>
      </c>
      <c r="H12" s="30" t="e">
        <f>#REF!*(1+#REF!)^(240-A12)</f>
        <v>#REF!</v>
      </c>
      <c r="I12" s="31">
        <f>IF($A12&lt;&gt;"",IF(AND('Mortgage summary'!$E$9="YES",$A12&lt;='Mortgage summary'!$E$10),'Mortgage summary'!$E$11,F12+G12),"")</f>
        <v>6.0000000000000005E-2</v>
      </c>
      <c r="J12" s="5"/>
    </row>
    <row r="13" spans="1:11" x14ac:dyDescent="0.35">
      <c r="A13" s="27">
        <f>IFERROR(IF(A12+1&lt;='Mortgage summary'!$E$5,A12+1,""),"")</f>
        <v>8</v>
      </c>
      <c r="B13" s="28">
        <f>IF(A13&lt;&gt;"",ROUND(IF('Mortgage summary'!$E$12="stale",-PMT(I13/12,'Mortgage summary'!$E$5-A12,E12,0),C13+D13),2),"")</f>
        <v>1288.5999999999999</v>
      </c>
      <c r="C13" s="28">
        <f>IF(A13&lt;&gt;"",IF('Mortgage summary'!$E$12="decrease",E12/('Mortgage summary'!$E$5-A12),IF(B13-D13&gt;E12,E12,B13-D13)),"")</f>
        <v>298.85378395709586</v>
      </c>
      <c r="D13" s="28">
        <f t="shared" si="1"/>
        <v>989.74621604290405</v>
      </c>
      <c r="E13" s="28">
        <f t="shared" si="2"/>
        <v>197650.38942462369</v>
      </c>
      <c r="F13" s="29">
        <f>IF(A13&lt;&gt;"",'Mortgage summary'!$E$6,"")</f>
        <v>3.5000000000000003E-2</v>
      </c>
      <c r="G13" s="29">
        <f>IF(A13&lt;&gt;"",'Mortgage summary'!$E$7,"")</f>
        <v>2.5000000000000001E-2</v>
      </c>
      <c r="H13" s="30" t="e">
        <f>#REF!*(1+#REF!)^(240-A13)</f>
        <v>#REF!</v>
      </c>
      <c r="I13" s="31">
        <f>IF($A13&lt;&gt;"",IF(AND('Mortgage summary'!$E$9="YES",$A13&lt;='Mortgage summary'!$E$10),'Mortgage summary'!$E$11,F13+G13),"")</f>
        <v>6.0000000000000005E-2</v>
      </c>
      <c r="J13" s="5"/>
    </row>
    <row r="14" spans="1:11" x14ac:dyDescent="0.35">
      <c r="A14" s="27">
        <f>IFERROR(IF(A13+1&lt;='Mortgage summary'!$E$5,A13+1,""),"")</f>
        <v>9</v>
      </c>
      <c r="B14" s="28">
        <f>IF(A14&lt;&gt;"",ROUND(IF('Mortgage summary'!$E$12="stale",-PMT(I14/12,'Mortgage summary'!$E$5-A13,E13,0),C14+D14),2),"")</f>
        <v>1288.5999999999999</v>
      </c>
      <c r="C14" s="28">
        <f>IF(A14&lt;&gt;"",IF('Mortgage summary'!$E$12="decrease",E13/('Mortgage summary'!$E$5-A13),IF(B14-D14&gt;E13,E13,B14-D14)),"")</f>
        <v>300.34805287688141</v>
      </c>
      <c r="D14" s="28">
        <f t="shared" si="1"/>
        <v>988.2519471231185</v>
      </c>
      <c r="E14" s="28">
        <f t="shared" si="2"/>
        <v>197350.0413717468</v>
      </c>
      <c r="F14" s="29">
        <f>IF(A14&lt;&gt;"",'Mortgage summary'!$E$6,"")</f>
        <v>3.5000000000000003E-2</v>
      </c>
      <c r="G14" s="29">
        <f>IF(A14&lt;&gt;"",'Mortgage summary'!$E$7,"")</f>
        <v>2.5000000000000001E-2</v>
      </c>
      <c r="H14" s="30" t="e">
        <f>#REF!*(1+#REF!)^(240-A14)</f>
        <v>#REF!</v>
      </c>
      <c r="I14" s="31">
        <f>IF($A14&lt;&gt;"",IF(AND('Mortgage summary'!$E$9="YES",$A14&lt;='Mortgage summary'!$E$10),'Mortgage summary'!$E$11,F14+G14),"")</f>
        <v>6.0000000000000005E-2</v>
      </c>
      <c r="J14" s="5"/>
    </row>
    <row r="15" spans="1:11" x14ac:dyDescent="0.35">
      <c r="A15" s="27">
        <f>IFERROR(IF(A14+1&lt;='Mortgage summary'!$E$5,A14+1,""),"")</f>
        <v>10</v>
      </c>
      <c r="B15" s="28">
        <f>IF(A15&lt;&gt;"",ROUND(IF('Mortgage summary'!$E$12="stale",-PMT(I15/12,'Mortgage summary'!$E$5-A14,E14,0),C15+D15),2),"")</f>
        <v>1288.5999999999999</v>
      </c>
      <c r="C15" s="28">
        <f>IF(A15&lt;&gt;"",IF('Mortgage summary'!$E$12="decrease",E14/('Mortgage summary'!$E$5-A14),IF(B15-D15&gt;E14,E14,B15-D15)),"")</f>
        <v>301.84979314126576</v>
      </c>
      <c r="D15" s="28">
        <f t="shared" si="1"/>
        <v>986.75020685873415</v>
      </c>
      <c r="E15" s="28">
        <f t="shared" si="2"/>
        <v>197048.19157860553</v>
      </c>
      <c r="F15" s="29">
        <f>IF(A15&lt;&gt;"",'Mortgage summary'!$E$6,"")</f>
        <v>3.5000000000000003E-2</v>
      </c>
      <c r="G15" s="29">
        <f>IF(A15&lt;&gt;"",'Mortgage summary'!$E$7,"")</f>
        <v>2.5000000000000001E-2</v>
      </c>
      <c r="H15" s="30" t="e">
        <f>#REF!*(1+#REF!)^(240-A15)</f>
        <v>#REF!</v>
      </c>
      <c r="I15" s="31">
        <f>IF($A15&lt;&gt;"",IF(AND('Mortgage summary'!$E$9="YES",$A15&lt;='Mortgage summary'!$E$10),'Mortgage summary'!$E$11,F15+G15),"")</f>
        <v>6.0000000000000005E-2</v>
      </c>
      <c r="J15" s="5"/>
    </row>
    <row r="16" spans="1:11" x14ac:dyDescent="0.35">
      <c r="A16" s="27">
        <f>IFERROR(IF(A15+1&lt;='Mortgage summary'!$E$5,A15+1,""),"")</f>
        <v>11</v>
      </c>
      <c r="B16" s="28">
        <f>IF(A16&lt;&gt;"",ROUND(IF('Mortgage summary'!$E$12="stale",-PMT(I16/12,'Mortgage summary'!$E$5-A15,E15,0),C16+D16),2),"")</f>
        <v>1288.5999999999999</v>
      </c>
      <c r="C16" s="28">
        <f>IF(A16&lt;&gt;"",IF('Mortgage summary'!$E$12="decrease",E15/('Mortgage summary'!$E$5-A15),IF(B16-D16&gt;E15,E15,B16-D16)),"")</f>
        <v>303.3590421069722</v>
      </c>
      <c r="D16" s="28">
        <f t="shared" si="1"/>
        <v>985.24095789302771</v>
      </c>
      <c r="E16" s="28">
        <f t="shared" si="2"/>
        <v>196744.83253649855</v>
      </c>
      <c r="F16" s="29">
        <f>IF(A16&lt;&gt;"",'Mortgage summary'!$E$6,"")</f>
        <v>3.5000000000000003E-2</v>
      </c>
      <c r="G16" s="29">
        <f>IF(A16&lt;&gt;"",'Mortgage summary'!$E$7,"")</f>
        <v>2.5000000000000001E-2</v>
      </c>
      <c r="H16" s="30" t="e">
        <f>#REF!*(1+#REF!)^(240-A16)</f>
        <v>#REF!</v>
      </c>
      <c r="I16" s="31">
        <f>IF($A16&lt;&gt;"",IF(AND('Mortgage summary'!$E$9="YES",$A16&lt;='Mortgage summary'!$E$10),'Mortgage summary'!$E$11,F16+G16),"")</f>
        <v>6.0000000000000005E-2</v>
      </c>
      <c r="J16" s="5"/>
    </row>
    <row r="17" spans="1:10" s="10" customFormat="1" x14ac:dyDescent="0.35">
      <c r="A17" s="32">
        <f>IFERROR(IF(A16+1&lt;='Mortgage summary'!$E$5,A16+1,""),"")</f>
        <v>12</v>
      </c>
      <c r="B17" s="33">
        <f>IF(A17&lt;&gt;"",ROUND(IF('Mortgage summary'!$E$12="stale",-PMT(I17/12,'Mortgage summary'!$E$5-A16,E16,0),C17+D17),2),"")</f>
        <v>1288.5999999999999</v>
      </c>
      <c r="C17" s="33">
        <f>IF(A17&lt;&gt;"",IF('Mortgage summary'!$E$12="decrease",E16/('Mortgage summary'!$E$5-A16),IF(B17-D17&gt;E16,E16,B17-D17)),"")</f>
        <v>304.87583731750703</v>
      </c>
      <c r="D17" s="33">
        <f t="shared" si="1"/>
        <v>983.72416268249287</v>
      </c>
      <c r="E17" s="33">
        <f t="shared" si="2"/>
        <v>196439.95669918106</v>
      </c>
      <c r="F17" s="34">
        <f>IF(A17&lt;&gt;"",'Mortgage summary'!$E$6,"")</f>
        <v>3.5000000000000003E-2</v>
      </c>
      <c r="G17" s="34">
        <f>IF(A17&lt;&gt;"",'Mortgage summary'!$E$7,"")</f>
        <v>2.5000000000000001E-2</v>
      </c>
      <c r="H17" s="35" t="e">
        <f>#REF!*(1+#REF!)^(240-A17)</f>
        <v>#REF!</v>
      </c>
      <c r="I17" s="31">
        <f>IF($A17&lt;&gt;"",IF(AND('Mortgage summary'!$E$9="YES",$A17&lt;='Mortgage summary'!$E$10),'Mortgage summary'!$E$11,F17+G17),"")</f>
        <v>6.0000000000000005E-2</v>
      </c>
      <c r="J17" s="9"/>
    </row>
    <row r="18" spans="1:10" x14ac:dyDescent="0.35">
      <c r="A18" s="27">
        <f>IFERROR(IF(A17+1&lt;='Mortgage summary'!$E$5,A17+1,""),"")</f>
        <v>13</v>
      </c>
      <c r="B18" s="28">
        <f>IF(A18&lt;&gt;"",ROUND(IF('Mortgage summary'!$E$12="stale",-PMT(I18/12,'Mortgage summary'!$E$5-A17,E17,0),C18+D18),2),"")</f>
        <v>1288.5999999999999</v>
      </c>
      <c r="C18" s="28">
        <f>IF(A18&lt;&gt;"",IF('Mortgage summary'!$E$12="decrease",E17/('Mortgage summary'!$E$5-A17),IF(B18-D18&gt;E17,E17,B18-D18)),"")</f>
        <v>306.4002165040946</v>
      </c>
      <c r="D18" s="28">
        <f t="shared" si="1"/>
        <v>982.19978349590531</v>
      </c>
      <c r="E18" s="28">
        <f t="shared" si="2"/>
        <v>196133.55648267697</v>
      </c>
      <c r="F18" s="29">
        <f>IF(A18&lt;&gt;"",'Mortgage summary'!$E$6,"")</f>
        <v>3.5000000000000003E-2</v>
      </c>
      <c r="G18" s="29">
        <f>IF(A18&lt;&gt;"",'Mortgage summary'!$E$7,"")</f>
        <v>2.5000000000000001E-2</v>
      </c>
      <c r="H18" s="30" t="e">
        <f>#REF!*(1+#REF!)^(240-A18)</f>
        <v>#REF!</v>
      </c>
      <c r="I18" s="31">
        <f>IF($A18&lt;&gt;"",IF(AND('Mortgage summary'!$E$9="YES",$A18&lt;='Mortgage summary'!$E$10),'Mortgage summary'!$E$11,F18+G18),"")</f>
        <v>6.0000000000000005E-2</v>
      </c>
      <c r="J18" s="5"/>
    </row>
    <row r="19" spans="1:10" x14ac:dyDescent="0.35">
      <c r="A19" s="27">
        <f>IFERROR(IF(A18+1&lt;='Mortgage summary'!$E$5,A18+1,""),"")</f>
        <v>14</v>
      </c>
      <c r="B19" s="28">
        <f>IF(A19&lt;&gt;"",ROUND(IF('Mortgage summary'!$E$12="stale",-PMT(I19/12,'Mortgage summary'!$E$5-A18,E18,0),C19+D19),2),"")</f>
        <v>1288.5999999999999</v>
      </c>
      <c r="C19" s="28">
        <f>IF(A19&lt;&gt;"",IF('Mortgage summary'!$E$12="decrease",E18/('Mortgage summary'!$E$5-A18),IF(B19-D19&gt;E18,E18,B19-D19)),"")</f>
        <v>307.93221758661502</v>
      </c>
      <c r="D19" s="28">
        <f t="shared" si="1"/>
        <v>980.66778241338488</v>
      </c>
      <c r="E19" s="28">
        <f t="shared" si="2"/>
        <v>195825.62426509036</v>
      </c>
      <c r="F19" s="29">
        <f>IF(A19&lt;&gt;"",'Mortgage summary'!$E$6,"")</f>
        <v>3.5000000000000003E-2</v>
      </c>
      <c r="G19" s="29">
        <f>IF(A19&lt;&gt;"",'Mortgage summary'!$E$7,"")</f>
        <v>2.5000000000000001E-2</v>
      </c>
      <c r="H19" s="30" t="e">
        <f>#REF!*(1+#REF!)^(240-A19)</f>
        <v>#REF!</v>
      </c>
      <c r="I19" s="31">
        <f>IF($A19&lt;&gt;"",IF(AND('Mortgage summary'!$E$9="YES",$A19&lt;='Mortgage summary'!$E$10),'Mortgage summary'!$E$11,F19+G19),"")</f>
        <v>6.0000000000000005E-2</v>
      </c>
      <c r="J19" s="5"/>
    </row>
    <row r="20" spans="1:10" x14ac:dyDescent="0.35">
      <c r="A20" s="27">
        <f>IFERROR(IF(A19+1&lt;='Mortgage summary'!$E$5,A19+1,""),"")</f>
        <v>15</v>
      </c>
      <c r="B20" s="28">
        <f>IF(A20&lt;&gt;"",ROUND(IF('Mortgage summary'!$E$12="stale",-PMT(I20/12,'Mortgage summary'!$E$5-A19,E19,0),C20+D20),2),"")</f>
        <v>1288.5999999999999</v>
      </c>
      <c r="C20" s="28">
        <f>IF(A20&lt;&gt;"",IF('Mortgage summary'!$E$12="decrease",E19/('Mortgage summary'!$E$5-A19),IF(B20-D20&gt;E19,E19,B20-D20)),"")</f>
        <v>309.47187867454807</v>
      </c>
      <c r="D20" s="28">
        <f t="shared" si="1"/>
        <v>979.12812132545184</v>
      </c>
      <c r="E20" s="28">
        <f t="shared" si="2"/>
        <v>195516.15238641581</v>
      </c>
      <c r="F20" s="29">
        <f>IF(A20&lt;&gt;"",'Mortgage summary'!$E$6,"")</f>
        <v>3.5000000000000003E-2</v>
      </c>
      <c r="G20" s="29">
        <f>IF(A20&lt;&gt;"",'Mortgage summary'!$E$7,"")</f>
        <v>2.5000000000000001E-2</v>
      </c>
      <c r="H20" s="30" t="e">
        <f>#REF!*(1+#REF!)^(240-A20)</f>
        <v>#REF!</v>
      </c>
      <c r="I20" s="31">
        <f>IF($A20&lt;&gt;"",IF(AND('Mortgage summary'!$E$9="YES",$A20&lt;='Mortgage summary'!$E$10),'Mortgage summary'!$E$11,F20+G20),"")</f>
        <v>6.0000000000000005E-2</v>
      </c>
      <c r="J20" s="5"/>
    </row>
    <row r="21" spans="1:10" x14ac:dyDescent="0.35">
      <c r="A21" s="27">
        <f>IFERROR(IF(A20+1&lt;='Mortgage summary'!$E$5,A20+1,""),"")</f>
        <v>16</v>
      </c>
      <c r="B21" s="28">
        <f>IF(A21&lt;&gt;"",ROUND(IF('Mortgage summary'!$E$12="stale",-PMT(I21/12,'Mortgage summary'!$E$5-A20,E20,0),C21+D21),2),"")</f>
        <v>1288.5999999999999</v>
      </c>
      <c r="C21" s="28">
        <f>IF(A21&lt;&gt;"",IF('Mortgage summary'!$E$12="decrease",E20/('Mortgage summary'!$E$5-A20),IF(B21-D21&gt;E20,E20,B21-D21)),"")</f>
        <v>311.01923806792081</v>
      </c>
      <c r="D21" s="28">
        <f t="shared" si="1"/>
        <v>977.5807619320791</v>
      </c>
      <c r="E21" s="28">
        <f t="shared" si="2"/>
        <v>195205.1331483479</v>
      </c>
      <c r="F21" s="29">
        <f>IF(A21&lt;&gt;"",'Mortgage summary'!$E$6,"")</f>
        <v>3.5000000000000003E-2</v>
      </c>
      <c r="G21" s="29">
        <f>IF(A21&lt;&gt;"",'Mortgage summary'!$E$7,"")</f>
        <v>2.5000000000000001E-2</v>
      </c>
      <c r="H21" s="30" t="e">
        <f>#REF!*(1+#REF!)^(240-A21)</f>
        <v>#REF!</v>
      </c>
      <c r="I21" s="31">
        <f>IF($A21&lt;&gt;"",IF(AND('Mortgage summary'!$E$9="YES",$A21&lt;='Mortgage summary'!$E$10),'Mortgage summary'!$E$11,F21+G21),"")</f>
        <v>6.0000000000000005E-2</v>
      </c>
      <c r="J21" s="5"/>
    </row>
    <row r="22" spans="1:10" x14ac:dyDescent="0.35">
      <c r="A22" s="27">
        <f>IFERROR(IF(A21+1&lt;='Mortgage summary'!$E$5,A21+1,""),"")</f>
        <v>17</v>
      </c>
      <c r="B22" s="28">
        <f>IF(A22&lt;&gt;"",ROUND(IF('Mortgage summary'!$E$12="stale",-PMT(I22/12,'Mortgage summary'!$E$5-A21,E21,0),C22+D22),2),"")</f>
        <v>1288.5999999999999</v>
      </c>
      <c r="C22" s="28">
        <f>IF(A22&lt;&gt;"",IF('Mortgage summary'!$E$12="decrease",E21/('Mortgage summary'!$E$5-A21),IF(B22-D22&gt;E21,E21,B22-D22)),"")</f>
        <v>312.57433425826036</v>
      </c>
      <c r="D22" s="28">
        <f t="shared" si="1"/>
        <v>976.02566574173954</v>
      </c>
      <c r="E22" s="28">
        <f t="shared" si="2"/>
        <v>194892.55881408963</v>
      </c>
      <c r="F22" s="29">
        <f>IF(A22&lt;&gt;"",'Mortgage summary'!$E$6,"")</f>
        <v>3.5000000000000003E-2</v>
      </c>
      <c r="G22" s="29">
        <f>IF(A22&lt;&gt;"",'Mortgage summary'!$E$7,"")</f>
        <v>2.5000000000000001E-2</v>
      </c>
      <c r="H22" s="30" t="e">
        <f>#REF!*(1+#REF!)^(240-A22)</f>
        <v>#REF!</v>
      </c>
      <c r="I22" s="31">
        <f>IF($A22&lt;&gt;"",IF(AND('Mortgage summary'!$E$9="YES",$A22&lt;='Mortgage summary'!$E$10),'Mortgage summary'!$E$11,F22+G22),"")</f>
        <v>6.0000000000000005E-2</v>
      </c>
      <c r="J22" s="5"/>
    </row>
    <row r="23" spans="1:10" x14ac:dyDescent="0.35">
      <c r="A23" s="27">
        <f>IFERROR(IF(A22+1&lt;='Mortgage summary'!$E$5,A22+1,""),"")</f>
        <v>18</v>
      </c>
      <c r="B23" s="28">
        <f>IF(A23&lt;&gt;"",ROUND(IF('Mortgage summary'!$E$12="stale",-PMT(I23/12,'Mortgage summary'!$E$5-A22,E22,0),C23+D23),2),"")</f>
        <v>1288.5999999999999</v>
      </c>
      <c r="C23" s="28">
        <f>IF(A23&lt;&gt;"",IF('Mortgage summary'!$E$12="decrease",E22/('Mortgage summary'!$E$5-A22),IF(B23-D23&gt;E22,E22,B23-D23)),"")</f>
        <v>314.13720592955167</v>
      </c>
      <c r="D23" s="28">
        <f t="shared" si="1"/>
        <v>974.46279407044824</v>
      </c>
      <c r="E23" s="28">
        <f t="shared" si="2"/>
        <v>194578.42160816008</v>
      </c>
      <c r="F23" s="29">
        <f>IF(A23&lt;&gt;"",'Mortgage summary'!$E$6,"")</f>
        <v>3.5000000000000003E-2</v>
      </c>
      <c r="G23" s="29">
        <f>IF(A23&lt;&gt;"",'Mortgage summary'!$E$7,"")</f>
        <v>2.5000000000000001E-2</v>
      </c>
      <c r="H23" s="30" t="e">
        <f>#REF!*(1+#REF!)^(240-A23)</f>
        <v>#REF!</v>
      </c>
      <c r="I23" s="31">
        <f>IF($A23&lt;&gt;"",IF(AND('Mortgage summary'!$E$9="YES",$A23&lt;='Mortgage summary'!$E$10),'Mortgage summary'!$E$11,F23+G23),"")</f>
        <v>6.0000000000000005E-2</v>
      </c>
      <c r="J23" s="5"/>
    </row>
    <row r="24" spans="1:10" x14ac:dyDescent="0.35">
      <c r="A24" s="27">
        <f>IFERROR(IF(A23+1&lt;='Mortgage summary'!$E$5,A23+1,""),"")</f>
        <v>19</v>
      </c>
      <c r="B24" s="28">
        <f>IF(A24&lt;&gt;"",ROUND(IF('Mortgage summary'!$E$12="stale",-PMT(I24/12,'Mortgage summary'!$E$5-A23,E23,0),C24+D24),2),"")</f>
        <v>1288.5999999999999</v>
      </c>
      <c r="C24" s="28">
        <f>IF(A24&lt;&gt;"",IF('Mortgage summary'!$E$12="decrease",E23/('Mortgage summary'!$E$5-A23),IF(B24-D24&gt;E23,E23,B24-D24)),"")</f>
        <v>315.70789195919951</v>
      </c>
      <c r="D24" s="28">
        <f t="shared" si="1"/>
        <v>972.89210804080039</v>
      </c>
      <c r="E24" s="28">
        <f t="shared" si="2"/>
        <v>194262.71371620087</v>
      </c>
      <c r="F24" s="29">
        <f>IF(A24&lt;&gt;"",'Mortgage summary'!$E$6,"")</f>
        <v>3.5000000000000003E-2</v>
      </c>
      <c r="G24" s="29">
        <f>IF(A24&lt;&gt;"",'Mortgage summary'!$E$7,"")</f>
        <v>2.5000000000000001E-2</v>
      </c>
      <c r="H24" s="30" t="e">
        <f>#REF!*(1+#REF!)^(240-A24)</f>
        <v>#REF!</v>
      </c>
      <c r="I24" s="31">
        <f>IF($A24&lt;&gt;"",IF(AND('Mortgage summary'!$E$9="YES",$A24&lt;='Mortgage summary'!$E$10),'Mortgage summary'!$E$11,F24+G24),"")</f>
        <v>6.0000000000000005E-2</v>
      </c>
      <c r="J24" s="5"/>
    </row>
    <row r="25" spans="1:10" x14ac:dyDescent="0.35">
      <c r="A25" s="27">
        <f>IFERROR(IF(A24+1&lt;='Mortgage summary'!$E$5,A24+1,""),"")</f>
        <v>20</v>
      </c>
      <c r="B25" s="28">
        <f>IF(A25&lt;&gt;"",ROUND(IF('Mortgage summary'!$E$12="stale",-PMT(I25/12,'Mortgage summary'!$E$5-A24,E24,0),C25+D25),2),"")</f>
        <v>1288.5999999999999</v>
      </c>
      <c r="C25" s="28">
        <f>IF(A25&lt;&gt;"",IF('Mortgage summary'!$E$12="decrease",E24/('Mortgage summary'!$E$5-A24),IF(B25-D25&gt;E24,E24,B25-D25)),"")</f>
        <v>317.28643141899545</v>
      </c>
      <c r="D25" s="28">
        <f t="shared" si="1"/>
        <v>971.31356858100446</v>
      </c>
      <c r="E25" s="28">
        <f t="shared" si="2"/>
        <v>193945.42728478188</v>
      </c>
      <c r="F25" s="29">
        <f>IF(A25&lt;&gt;"",'Mortgage summary'!$E$6,"")</f>
        <v>3.5000000000000003E-2</v>
      </c>
      <c r="G25" s="29">
        <f>IF(A25&lt;&gt;"",'Mortgage summary'!$E$7,"")</f>
        <v>2.5000000000000001E-2</v>
      </c>
      <c r="H25" s="30" t="e">
        <f>#REF!*(1+#REF!)^(240-A25)</f>
        <v>#REF!</v>
      </c>
      <c r="I25" s="31">
        <f>IF($A25&lt;&gt;"",IF(AND('Mortgage summary'!$E$9="YES",$A25&lt;='Mortgage summary'!$E$10),'Mortgage summary'!$E$11,F25+G25),"")</f>
        <v>6.0000000000000005E-2</v>
      </c>
      <c r="J25" s="5"/>
    </row>
    <row r="26" spans="1:10" x14ac:dyDescent="0.35">
      <c r="A26" s="27">
        <f>IFERROR(IF(A25+1&lt;='Mortgage summary'!$E$5,A25+1,""),"")</f>
        <v>21</v>
      </c>
      <c r="B26" s="28">
        <f>IF(A26&lt;&gt;"",ROUND(IF('Mortgage summary'!$E$12="stale",-PMT(I26/12,'Mortgage summary'!$E$5-A25,E25,0),C26+D26),2),"")</f>
        <v>1288.5999999999999</v>
      </c>
      <c r="C26" s="28">
        <f>IF(A26&lt;&gt;"",IF('Mortgage summary'!$E$12="decrease",E25/('Mortgage summary'!$E$5-A25),IF(B26-D26&gt;E25,E25,B26-D26)),"")</f>
        <v>318.87286357609037</v>
      </c>
      <c r="D26" s="28">
        <f t="shared" si="1"/>
        <v>969.72713642390954</v>
      </c>
      <c r="E26" s="28">
        <f t="shared" si="2"/>
        <v>193626.5544212058</v>
      </c>
      <c r="F26" s="29">
        <f>IF(A26&lt;&gt;"",'Mortgage summary'!$E$6,"")</f>
        <v>3.5000000000000003E-2</v>
      </c>
      <c r="G26" s="29">
        <f>IF(A26&lt;&gt;"",'Mortgage summary'!$E$7,"")</f>
        <v>2.5000000000000001E-2</v>
      </c>
      <c r="H26" s="30" t="e">
        <f>#REF!*(1+#REF!)^(240-A26)</f>
        <v>#REF!</v>
      </c>
      <c r="I26" s="31">
        <f>IF($A26&lt;&gt;"",IF(AND('Mortgage summary'!$E$9="YES",$A26&lt;='Mortgage summary'!$E$10),'Mortgage summary'!$E$11,F26+G26),"")</f>
        <v>6.0000000000000005E-2</v>
      </c>
      <c r="J26" s="5"/>
    </row>
    <row r="27" spans="1:10" x14ac:dyDescent="0.35">
      <c r="A27" s="27">
        <f>IFERROR(IF(A26+1&lt;='Mortgage summary'!$E$5,A26+1,""),"")</f>
        <v>22</v>
      </c>
      <c r="B27" s="28">
        <f>IF(A27&lt;&gt;"",ROUND(IF('Mortgage summary'!$E$12="stale",-PMT(I27/12,'Mortgage summary'!$E$5-A26,E26,0),C27+D27),2),"")</f>
        <v>1288.5999999999999</v>
      </c>
      <c r="C27" s="28">
        <f>IF(A27&lt;&gt;"",IF('Mortgage summary'!$E$12="decrease",E26/('Mortgage summary'!$E$5-A26),IF(B27-D27&gt;E26,E26,B27-D27)),"")</f>
        <v>320.46722789397074</v>
      </c>
      <c r="D27" s="28">
        <f t="shared" si="1"/>
        <v>968.13277210602917</v>
      </c>
      <c r="E27" s="28">
        <f t="shared" si="2"/>
        <v>193306.08719331183</v>
      </c>
      <c r="F27" s="29">
        <f>IF(A27&lt;&gt;"",'Mortgage summary'!$E$6,"")</f>
        <v>3.5000000000000003E-2</v>
      </c>
      <c r="G27" s="29">
        <f>IF(A27&lt;&gt;"",'Mortgage summary'!$E$7,"")</f>
        <v>2.5000000000000001E-2</v>
      </c>
      <c r="H27" s="30" t="e">
        <f>#REF!*(1+#REF!)^(240-A27)</f>
        <v>#REF!</v>
      </c>
      <c r="I27" s="31">
        <f>IF($A27&lt;&gt;"",IF(AND('Mortgage summary'!$E$9="YES",$A27&lt;='Mortgage summary'!$E$10),'Mortgage summary'!$E$11,F27+G27),"")</f>
        <v>6.0000000000000005E-2</v>
      </c>
      <c r="J27" s="5"/>
    </row>
    <row r="28" spans="1:10" x14ac:dyDescent="0.35">
      <c r="A28" s="27">
        <f>IFERROR(IF(A27+1&lt;='Mortgage summary'!$E$5,A27+1,""),"")</f>
        <v>23</v>
      </c>
      <c r="B28" s="28">
        <f>IF(A28&lt;&gt;"",ROUND(IF('Mortgage summary'!$E$12="stale",-PMT(I28/12,'Mortgage summary'!$E$5-A27,E27,0),C28+D28),2),"")</f>
        <v>1288.5999999999999</v>
      </c>
      <c r="C28" s="28">
        <f>IF(A28&lt;&gt;"",IF('Mortgage summary'!$E$12="decrease",E27/('Mortgage summary'!$E$5-A27),IF(B28-D28&gt;E27,E27,B28-D28)),"")</f>
        <v>322.06956403344066</v>
      </c>
      <c r="D28" s="28">
        <f t="shared" si="1"/>
        <v>966.53043596655925</v>
      </c>
      <c r="E28" s="28">
        <f t="shared" si="2"/>
        <v>192984.01762927839</v>
      </c>
      <c r="F28" s="29">
        <f>IF(A28&lt;&gt;"",'Mortgage summary'!$E$6,"")</f>
        <v>3.5000000000000003E-2</v>
      </c>
      <c r="G28" s="29">
        <f>IF(A28&lt;&gt;"",'Mortgage summary'!$E$7,"")</f>
        <v>2.5000000000000001E-2</v>
      </c>
      <c r="H28" s="30" t="e">
        <f>#REF!*(1+#REF!)^(240-A28)</f>
        <v>#REF!</v>
      </c>
      <c r="I28" s="31">
        <f>IF($A28&lt;&gt;"",IF(AND('Mortgage summary'!$E$9="YES",$A28&lt;='Mortgage summary'!$E$10),'Mortgage summary'!$E$11,F28+G28),"")</f>
        <v>6.0000000000000005E-2</v>
      </c>
      <c r="J28" s="5"/>
    </row>
    <row r="29" spans="1:10" s="10" customFormat="1" x14ac:dyDescent="0.35">
      <c r="A29" s="32">
        <f>IFERROR(IF(A28+1&lt;='Mortgage summary'!$E$5,A28+1,""),"")</f>
        <v>24</v>
      </c>
      <c r="B29" s="33">
        <f>IF(A29&lt;&gt;"",ROUND(IF('Mortgage summary'!$E$12="stale",-PMT(I29/12,'Mortgage summary'!$E$5-A28,E28,0),C29+D29),2),"")</f>
        <v>1288.5999999999999</v>
      </c>
      <c r="C29" s="33">
        <f>IF(A29&lt;&gt;"",IF('Mortgage summary'!$E$12="decrease",E28/('Mortgage summary'!$E$5-A28),IF(B29-D29&gt;E28,E28,B29-D29)),"")</f>
        <v>323.6799118536079</v>
      </c>
      <c r="D29" s="33">
        <f t="shared" si="1"/>
        <v>964.920088146392</v>
      </c>
      <c r="E29" s="33">
        <f t="shared" si="2"/>
        <v>192660.33771742479</v>
      </c>
      <c r="F29" s="34">
        <f>IF(A29&lt;&gt;"",'Mortgage summary'!$E$6,"")</f>
        <v>3.5000000000000003E-2</v>
      </c>
      <c r="G29" s="34">
        <f>IF(A29&lt;&gt;"",'Mortgage summary'!$E$7,"")</f>
        <v>2.5000000000000001E-2</v>
      </c>
      <c r="H29" s="35" t="e">
        <f>#REF!*(1+#REF!)^(240-A29)</f>
        <v>#REF!</v>
      </c>
      <c r="I29" s="31">
        <f>IF($A29&lt;&gt;"",IF(AND('Mortgage summary'!$E$9="YES",$A29&lt;='Mortgage summary'!$E$10),'Mortgage summary'!$E$11,F29+G29),"")</f>
        <v>6.0000000000000005E-2</v>
      </c>
      <c r="J29" s="9"/>
    </row>
    <row r="30" spans="1:10" x14ac:dyDescent="0.35">
      <c r="A30" s="27">
        <f>IFERROR(IF(A29+1&lt;='Mortgage summary'!$E$5,A29+1,""),"")</f>
        <v>25</v>
      </c>
      <c r="B30" s="28">
        <f>IF(A30&lt;&gt;"",ROUND(IF('Mortgage summary'!$E$12="stale",-PMT(I30/12,'Mortgage summary'!$E$5-A29,E29,0),C30+D30),2),"")</f>
        <v>1288.5999999999999</v>
      </c>
      <c r="C30" s="28">
        <f>IF(A30&lt;&gt;"",IF('Mortgage summary'!$E$12="decrease",E29/('Mortgage summary'!$E$5-A29),IF(B30-D30&gt;E29,E29,B30-D30)),"")</f>
        <v>325.29831141287593</v>
      </c>
      <c r="D30" s="28">
        <f t="shared" si="1"/>
        <v>963.30168858712398</v>
      </c>
      <c r="E30" s="28">
        <f t="shared" si="2"/>
        <v>192335.0394060119</v>
      </c>
      <c r="F30" s="29">
        <f>IF(A30&lt;&gt;"",'Mortgage summary'!$E$6,"")</f>
        <v>3.5000000000000003E-2</v>
      </c>
      <c r="G30" s="29">
        <f>IF(A30&lt;&gt;"",'Mortgage summary'!$E$7,"")</f>
        <v>2.5000000000000001E-2</v>
      </c>
      <c r="H30" s="30" t="e">
        <f>#REF!*(1+#REF!)^(240-A30)</f>
        <v>#REF!</v>
      </c>
      <c r="I30" s="31">
        <f>IF($A30&lt;&gt;"",IF(AND('Mortgage summary'!$E$9="YES",$A30&lt;='Mortgage summary'!$E$10),'Mortgage summary'!$E$11,F30+G30),"")</f>
        <v>6.0000000000000005E-2</v>
      </c>
      <c r="J30" s="5"/>
    </row>
    <row r="31" spans="1:10" x14ac:dyDescent="0.35">
      <c r="A31" s="27">
        <f>IFERROR(IF(A30+1&lt;='Mortgage summary'!$E$5,A30+1,""),"")</f>
        <v>26</v>
      </c>
      <c r="B31" s="28">
        <f>IF(A31&lt;&gt;"",ROUND(IF('Mortgage summary'!$E$12="stale",-PMT(I31/12,'Mortgage summary'!$E$5-A30,E30,0),C31+D31),2),"")</f>
        <v>1288.5999999999999</v>
      </c>
      <c r="C31" s="28">
        <f>IF(A31&lt;&gt;"",IF('Mortgage summary'!$E$12="decrease",E30/('Mortgage summary'!$E$5-A30),IF(B31-D31&gt;E30,E30,B31-D31)),"")</f>
        <v>326.92480296994029</v>
      </c>
      <c r="D31" s="28">
        <f t="shared" si="1"/>
        <v>961.67519703005962</v>
      </c>
      <c r="E31" s="28">
        <f t="shared" si="2"/>
        <v>192008.11460304196</v>
      </c>
      <c r="F31" s="29">
        <f>IF(A31&lt;&gt;"",'Mortgage summary'!$E$6,"")</f>
        <v>3.5000000000000003E-2</v>
      </c>
      <c r="G31" s="29">
        <f>IF(A31&lt;&gt;"",'Mortgage summary'!$E$7,"")</f>
        <v>2.5000000000000001E-2</v>
      </c>
      <c r="H31" s="30" t="e">
        <f>#REF!*(1+#REF!)^(240-A31)</f>
        <v>#REF!</v>
      </c>
      <c r="I31" s="31">
        <f>IF($A31&lt;&gt;"",IF(AND('Mortgage summary'!$E$9="YES",$A31&lt;='Mortgage summary'!$E$10),'Mortgage summary'!$E$11,F31+G31),"")</f>
        <v>6.0000000000000005E-2</v>
      </c>
      <c r="J31" s="5"/>
    </row>
    <row r="32" spans="1:10" x14ac:dyDescent="0.35">
      <c r="A32" s="27">
        <f>IFERROR(IF(A31+1&lt;='Mortgage summary'!$E$5,A31+1,""),"")</f>
        <v>27</v>
      </c>
      <c r="B32" s="28">
        <f>IF(A32&lt;&gt;"",ROUND(IF('Mortgage summary'!$E$12="stale",-PMT(I32/12,'Mortgage summary'!$E$5-A31,E31,0),C32+D32),2),"")</f>
        <v>1288.5999999999999</v>
      </c>
      <c r="C32" s="28">
        <f>IF(A32&lt;&gt;"",IF('Mortgage summary'!$E$12="decrease",E31/('Mortgage summary'!$E$5-A31),IF(B32-D32&gt;E31,E31,B32-D32)),"")</f>
        <v>328.55942698479009</v>
      </c>
      <c r="D32" s="28">
        <f t="shared" si="1"/>
        <v>960.04057301520982</v>
      </c>
      <c r="E32" s="28">
        <f t="shared" si="2"/>
        <v>191679.55517605718</v>
      </c>
      <c r="F32" s="29">
        <f>IF(A32&lt;&gt;"",'Mortgage summary'!$E$6,"")</f>
        <v>3.5000000000000003E-2</v>
      </c>
      <c r="G32" s="29">
        <f>IF(A32&lt;&gt;"",'Mortgage summary'!$E$7,"")</f>
        <v>2.5000000000000001E-2</v>
      </c>
      <c r="H32" s="30" t="e">
        <f>#REF!*(1+#REF!)^(240-A32)</f>
        <v>#REF!</v>
      </c>
      <c r="I32" s="31">
        <f>IF($A32&lt;&gt;"",IF(AND('Mortgage summary'!$E$9="YES",$A32&lt;='Mortgage summary'!$E$10),'Mortgage summary'!$E$11,F32+G32),"")</f>
        <v>6.0000000000000005E-2</v>
      </c>
      <c r="J32" s="5"/>
    </row>
    <row r="33" spans="1:10" x14ac:dyDescent="0.35">
      <c r="A33" s="27">
        <f>IFERROR(IF(A32+1&lt;='Mortgage summary'!$E$5,A32+1,""),"")</f>
        <v>28</v>
      </c>
      <c r="B33" s="28">
        <f>IF(A33&lt;&gt;"",ROUND(IF('Mortgage summary'!$E$12="stale",-PMT(I33/12,'Mortgage summary'!$E$5-A32,E32,0),C33+D33),2),"")</f>
        <v>1288.5999999999999</v>
      </c>
      <c r="C33" s="28">
        <f>IF(A33&lt;&gt;"",IF('Mortgage summary'!$E$12="decrease",E32/('Mortgage summary'!$E$5-A32),IF(B33-D33&gt;E32,E32,B33-D33)),"")</f>
        <v>330.20222411971383</v>
      </c>
      <c r="D33" s="28">
        <f t="shared" si="1"/>
        <v>958.39777588028608</v>
      </c>
      <c r="E33" s="28">
        <f t="shared" si="2"/>
        <v>191349.35295193747</v>
      </c>
      <c r="F33" s="29">
        <f>IF(A33&lt;&gt;"",'Mortgage summary'!$E$6,"")</f>
        <v>3.5000000000000003E-2</v>
      </c>
      <c r="G33" s="29">
        <f>IF(A33&lt;&gt;"",'Mortgage summary'!$E$7,"")</f>
        <v>2.5000000000000001E-2</v>
      </c>
      <c r="H33" s="30" t="e">
        <f>#REF!*(1+#REF!)^(240-A33)</f>
        <v>#REF!</v>
      </c>
      <c r="I33" s="31">
        <f>IF($A33&lt;&gt;"",IF(AND('Mortgage summary'!$E$9="YES",$A33&lt;='Mortgage summary'!$E$10),'Mortgage summary'!$E$11,F33+G33),"")</f>
        <v>6.0000000000000005E-2</v>
      </c>
      <c r="J33" s="5"/>
    </row>
    <row r="34" spans="1:10" x14ac:dyDescent="0.35">
      <c r="A34" s="27">
        <f>IFERROR(IF(A33+1&lt;='Mortgage summary'!$E$5,A33+1,""),"")</f>
        <v>29</v>
      </c>
      <c r="B34" s="28">
        <f>IF(A34&lt;&gt;"",ROUND(IF('Mortgage summary'!$E$12="stale",-PMT(I34/12,'Mortgage summary'!$E$5-A33,E33,0),C34+D34),2),"")</f>
        <v>1288.5999999999999</v>
      </c>
      <c r="C34" s="28">
        <f>IF(A34&lt;&gt;"",IF('Mortgage summary'!$E$12="decrease",E33/('Mortgage summary'!$E$5-A33),IF(B34-D34&gt;E33,E33,B34-D34)),"")</f>
        <v>331.85323524031253</v>
      </c>
      <c r="D34" s="28">
        <f t="shared" si="1"/>
        <v>956.74676475968738</v>
      </c>
      <c r="E34" s="28">
        <f t="shared" si="2"/>
        <v>191017.49971669717</v>
      </c>
      <c r="F34" s="29">
        <f>IF(A34&lt;&gt;"",'Mortgage summary'!$E$6,"")</f>
        <v>3.5000000000000003E-2</v>
      </c>
      <c r="G34" s="29">
        <f>IF(A34&lt;&gt;"",'Mortgage summary'!$E$7,"")</f>
        <v>2.5000000000000001E-2</v>
      </c>
      <c r="H34" s="30" t="e">
        <f>#REF!*(1+#REF!)^(240-A34)</f>
        <v>#REF!</v>
      </c>
      <c r="I34" s="31">
        <f>IF($A34&lt;&gt;"",IF(AND('Mortgage summary'!$E$9="YES",$A34&lt;='Mortgage summary'!$E$10),'Mortgage summary'!$E$11,F34+G34),"")</f>
        <v>6.0000000000000005E-2</v>
      </c>
      <c r="J34" s="5"/>
    </row>
    <row r="35" spans="1:10" x14ac:dyDescent="0.35">
      <c r="A35" s="27">
        <f>IFERROR(IF(A34+1&lt;='Mortgage summary'!$E$5,A34+1,""),"")</f>
        <v>30</v>
      </c>
      <c r="B35" s="28">
        <f>IF(A35&lt;&gt;"",ROUND(IF('Mortgage summary'!$E$12="stale",-PMT(I35/12,'Mortgage summary'!$E$5-A34,E34,0),C35+D35),2),"")</f>
        <v>1288.5999999999999</v>
      </c>
      <c r="C35" s="28">
        <f>IF(A35&lt;&gt;"",IF('Mortgage summary'!$E$12="decrease",E34/('Mortgage summary'!$E$5-A34),IF(B35-D35&gt;E34,E34,B35-D35)),"")</f>
        <v>333.51250141651406</v>
      </c>
      <c r="D35" s="28">
        <f t="shared" si="1"/>
        <v>955.08749858348585</v>
      </c>
      <c r="E35" s="28">
        <f t="shared" si="2"/>
        <v>190683.98721528065</v>
      </c>
      <c r="F35" s="29">
        <f>IF(A35&lt;&gt;"",'Mortgage summary'!$E$6,"")</f>
        <v>3.5000000000000003E-2</v>
      </c>
      <c r="G35" s="29">
        <f>IF(A35&lt;&gt;"",'Mortgage summary'!$E$7,"")</f>
        <v>2.5000000000000001E-2</v>
      </c>
      <c r="H35" s="30" t="e">
        <f>#REF!*(1+#REF!)^(240-A35)</f>
        <v>#REF!</v>
      </c>
      <c r="I35" s="31">
        <f>IF($A35&lt;&gt;"",IF(AND('Mortgage summary'!$E$9="YES",$A35&lt;='Mortgage summary'!$E$10),'Mortgage summary'!$E$11,F35+G35),"")</f>
        <v>6.0000000000000005E-2</v>
      </c>
      <c r="J35" s="5"/>
    </row>
    <row r="36" spans="1:10" x14ac:dyDescent="0.35">
      <c r="A36" s="27">
        <f>IFERROR(IF(A35+1&lt;='Mortgage summary'!$E$5,A35+1,""),"")</f>
        <v>31</v>
      </c>
      <c r="B36" s="28">
        <f>IF(A36&lt;&gt;"",ROUND(IF('Mortgage summary'!$E$12="stale",-PMT(I36/12,'Mortgage summary'!$E$5-A35,E35,0),C36+D36),2),"")</f>
        <v>1288.5999999999999</v>
      </c>
      <c r="C36" s="28">
        <f>IF(A36&lt;&gt;"",IF('Mortgage summary'!$E$12="decrease",E35/('Mortgage summary'!$E$5-A35),IF(B36-D36&gt;E35,E35,B36-D36)),"")</f>
        <v>335.18006392359666</v>
      </c>
      <c r="D36" s="28">
        <f t="shared" si="1"/>
        <v>953.41993607640325</v>
      </c>
      <c r="E36" s="28">
        <f t="shared" si="2"/>
        <v>190348.80715135706</v>
      </c>
      <c r="F36" s="29">
        <f>IF(A36&lt;&gt;"",'Mortgage summary'!$E$6,"")</f>
        <v>3.5000000000000003E-2</v>
      </c>
      <c r="G36" s="29">
        <f>IF(A36&lt;&gt;"",'Mortgage summary'!$E$7,"")</f>
        <v>2.5000000000000001E-2</v>
      </c>
      <c r="H36" s="30" t="e">
        <f>#REF!*(1+#REF!)^(240-A36)</f>
        <v>#REF!</v>
      </c>
      <c r="I36" s="31">
        <f>IF($A36&lt;&gt;"",IF(AND('Mortgage summary'!$E$9="YES",$A36&lt;='Mortgage summary'!$E$10),'Mortgage summary'!$E$11,F36+G36),"")</f>
        <v>6.0000000000000005E-2</v>
      </c>
      <c r="J36" s="5"/>
    </row>
    <row r="37" spans="1:10" x14ac:dyDescent="0.35">
      <c r="A37" s="27">
        <f>IFERROR(IF(A36+1&lt;='Mortgage summary'!$E$5,A36+1,""),"")</f>
        <v>32</v>
      </c>
      <c r="B37" s="28">
        <f>IF(A37&lt;&gt;"",ROUND(IF('Mortgage summary'!$E$12="stale",-PMT(I37/12,'Mortgage summary'!$E$5-A36,E36,0),C37+D37),2),"")</f>
        <v>1288.5999999999999</v>
      </c>
      <c r="C37" s="28">
        <f>IF(A37&lt;&gt;"",IF('Mortgage summary'!$E$12="decrease",E36/('Mortgage summary'!$E$5-A36),IF(B37-D37&gt;E36,E36,B37-D37)),"")</f>
        <v>336.85596424321454</v>
      </c>
      <c r="D37" s="28">
        <f t="shared" si="1"/>
        <v>951.74403575678537</v>
      </c>
      <c r="E37" s="28">
        <f t="shared" si="2"/>
        <v>190011.95118711385</v>
      </c>
      <c r="F37" s="29">
        <f>IF(A37&lt;&gt;"",'Mortgage summary'!$E$6,"")</f>
        <v>3.5000000000000003E-2</v>
      </c>
      <c r="G37" s="29">
        <f>IF(A37&lt;&gt;"",'Mortgage summary'!$E$7,"")</f>
        <v>2.5000000000000001E-2</v>
      </c>
      <c r="H37" s="30" t="e">
        <f>#REF!*(1+#REF!)^(240-A37)</f>
        <v>#REF!</v>
      </c>
      <c r="I37" s="31">
        <f>IF($A37&lt;&gt;"",IF(AND('Mortgage summary'!$E$9="YES",$A37&lt;='Mortgage summary'!$E$10),'Mortgage summary'!$E$11,F37+G37),"")</f>
        <v>6.0000000000000005E-2</v>
      </c>
      <c r="J37" s="5"/>
    </row>
    <row r="38" spans="1:10" x14ac:dyDescent="0.35">
      <c r="A38" s="27">
        <f>IFERROR(IF(A37+1&lt;='Mortgage summary'!$E$5,A37+1,""),"")</f>
        <v>33</v>
      </c>
      <c r="B38" s="28">
        <f>IF(A38&lt;&gt;"",ROUND(IF('Mortgage summary'!$E$12="stale",-PMT(I38/12,'Mortgage summary'!$E$5-A37,E37,0),C38+D38),2),"")</f>
        <v>1288.5999999999999</v>
      </c>
      <c r="C38" s="28">
        <f>IF(A38&lt;&gt;"",IF('Mortgage summary'!$E$12="decrease",E37/('Mortgage summary'!$E$5-A37),IF(B38-D38&gt;E37,E37,B38-D38)),"")</f>
        <v>338.54024406443057</v>
      </c>
      <c r="D38" s="28">
        <f t="shared" si="1"/>
        <v>950.05975593556934</v>
      </c>
      <c r="E38" s="28">
        <f t="shared" si="2"/>
        <v>189673.41094304941</v>
      </c>
      <c r="F38" s="29">
        <f>IF(A38&lt;&gt;"",'Mortgage summary'!$E$6,"")</f>
        <v>3.5000000000000003E-2</v>
      </c>
      <c r="G38" s="29">
        <f>IF(A38&lt;&gt;"",'Mortgage summary'!$E$7,"")</f>
        <v>2.5000000000000001E-2</v>
      </c>
      <c r="H38" s="30" t="e">
        <f>#REF!*(1+#REF!)^(240-A38)</f>
        <v>#REF!</v>
      </c>
      <c r="I38" s="31">
        <f>IF($A38&lt;&gt;"",IF(AND('Mortgage summary'!$E$9="YES",$A38&lt;='Mortgage summary'!$E$10),'Mortgage summary'!$E$11,F38+G38),"")</f>
        <v>6.0000000000000005E-2</v>
      </c>
      <c r="J38" s="5"/>
    </row>
    <row r="39" spans="1:10" x14ac:dyDescent="0.35">
      <c r="A39" s="27">
        <f>IFERROR(IF(A38+1&lt;='Mortgage summary'!$E$5,A38+1,""),"")</f>
        <v>34</v>
      </c>
      <c r="B39" s="28">
        <f>IF(A39&lt;&gt;"",ROUND(IF('Mortgage summary'!$E$12="stale",-PMT(I39/12,'Mortgage summary'!$E$5-A38,E38,0),C39+D39),2),"")</f>
        <v>1288.5999999999999</v>
      </c>
      <c r="C39" s="28">
        <f>IF(A39&lt;&gt;"",IF('Mortgage summary'!$E$12="decrease",E38/('Mortgage summary'!$E$5-A38),IF(B39-D39&gt;E38,E38,B39-D39)),"")</f>
        <v>340.23294528475287</v>
      </c>
      <c r="D39" s="28">
        <f t="shared" si="1"/>
        <v>948.36705471524704</v>
      </c>
      <c r="E39" s="28">
        <f t="shared" si="2"/>
        <v>189333.17799776467</v>
      </c>
      <c r="F39" s="29">
        <f>IF(A39&lt;&gt;"",'Mortgage summary'!$E$6,"")</f>
        <v>3.5000000000000003E-2</v>
      </c>
      <c r="G39" s="29">
        <f>IF(A39&lt;&gt;"",'Mortgage summary'!$E$7,"")</f>
        <v>2.5000000000000001E-2</v>
      </c>
      <c r="H39" s="30" t="e">
        <f>#REF!*(1+#REF!)^(240-A39)</f>
        <v>#REF!</v>
      </c>
      <c r="I39" s="31">
        <f>IF($A39&lt;&gt;"",IF(AND('Mortgage summary'!$E$9="YES",$A39&lt;='Mortgage summary'!$E$10),'Mortgage summary'!$E$11,F39+G39),"")</f>
        <v>6.0000000000000005E-2</v>
      </c>
      <c r="J39" s="5"/>
    </row>
    <row r="40" spans="1:10" x14ac:dyDescent="0.35">
      <c r="A40" s="27">
        <f>IFERROR(IF(A39+1&lt;='Mortgage summary'!$E$5,A39+1,""),"")</f>
        <v>35</v>
      </c>
      <c r="B40" s="28">
        <f>IF(A40&lt;&gt;"",ROUND(IF('Mortgage summary'!$E$12="stale",-PMT(I40/12,'Mortgage summary'!$E$5-A39,E39,0),C40+D40),2),"")</f>
        <v>1288.5999999999999</v>
      </c>
      <c r="C40" s="28">
        <f>IF(A40&lt;&gt;"",IF('Mortgage summary'!$E$12="decrease",E39/('Mortgage summary'!$E$5-A39),IF(B40-D40&gt;E39,E39,B40-D40)),"")</f>
        <v>341.93411001117647</v>
      </c>
      <c r="D40" s="28">
        <f t="shared" si="1"/>
        <v>946.66588998882344</v>
      </c>
      <c r="E40" s="28">
        <f t="shared" si="2"/>
        <v>188991.24388775349</v>
      </c>
      <c r="F40" s="29">
        <f>IF(A40&lt;&gt;"",'Mortgage summary'!$E$6,"")</f>
        <v>3.5000000000000003E-2</v>
      </c>
      <c r="G40" s="29">
        <f>IF(A40&lt;&gt;"",'Mortgage summary'!$E$7,"")</f>
        <v>2.5000000000000001E-2</v>
      </c>
      <c r="H40" s="30" t="e">
        <f>#REF!*(1+#REF!)^(240-A40)</f>
        <v>#REF!</v>
      </c>
      <c r="I40" s="31">
        <f>IF($A40&lt;&gt;"",IF(AND('Mortgage summary'!$E$9="YES",$A40&lt;='Mortgage summary'!$E$10),'Mortgage summary'!$E$11,F40+G40),"")</f>
        <v>6.0000000000000005E-2</v>
      </c>
      <c r="J40" s="5"/>
    </row>
    <row r="41" spans="1:10" s="10" customFormat="1" x14ac:dyDescent="0.35">
      <c r="A41" s="32">
        <f>IFERROR(IF(A40+1&lt;='Mortgage summary'!$E$5,A40+1,""),"")</f>
        <v>36</v>
      </c>
      <c r="B41" s="33">
        <f>IF(A41&lt;&gt;"",ROUND(IF('Mortgage summary'!$E$12="stale",-PMT(I41/12,'Mortgage summary'!$E$5-A40,E40,0),C41+D41),2),"")</f>
        <v>1288.5999999999999</v>
      </c>
      <c r="C41" s="33">
        <f>IF(A41&lt;&gt;"",IF('Mortgage summary'!$E$12="decrease",E40/('Mortgage summary'!$E$5-A40),IF(B41-D41&gt;E40,E40,B41-D41)),"")</f>
        <v>343.64378056123235</v>
      </c>
      <c r="D41" s="33">
        <f t="shared" si="1"/>
        <v>944.95621943876756</v>
      </c>
      <c r="E41" s="33">
        <f t="shared" si="2"/>
        <v>188647.60010719227</v>
      </c>
      <c r="F41" s="34">
        <f>IF(A41&lt;&gt;"",'Mortgage summary'!$E$6,"")</f>
        <v>3.5000000000000003E-2</v>
      </c>
      <c r="G41" s="34">
        <f>IF(A41&lt;&gt;"",'Mortgage summary'!$E$7,"")</f>
        <v>2.5000000000000001E-2</v>
      </c>
      <c r="H41" s="35" t="e">
        <f>#REF!*(1+#REF!)^(240-A41)</f>
        <v>#REF!</v>
      </c>
      <c r="I41" s="31">
        <f>IF($A41&lt;&gt;"",IF(AND('Mortgage summary'!$E$9="YES",$A41&lt;='Mortgage summary'!$E$10),'Mortgage summary'!$E$11,F41+G41),"")</f>
        <v>6.0000000000000005E-2</v>
      </c>
      <c r="J41" s="9"/>
    </row>
    <row r="42" spans="1:10" x14ac:dyDescent="0.35">
      <c r="A42" s="27">
        <f>IFERROR(IF(A41+1&lt;='Mortgage summary'!$E$5,A41+1,""),"")</f>
        <v>37</v>
      </c>
      <c r="B42" s="28">
        <f>IF(A42&lt;&gt;"",ROUND(IF('Mortgage summary'!$E$12="stale",-PMT(I42/12,'Mortgage summary'!$E$5-A41,E41,0),C42+D42),2),"")</f>
        <v>1288.5999999999999</v>
      </c>
      <c r="C42" s="28">
        <f>IF(A42&lt;&gt;"",IF('Mortgage summary'!$E$12="decrease",E41/('Mortgage summary'!$E$5-A41),IF(B42-D42&gt;E41,E41,B42-D42)),"")</f>
        <v>345.36199946403849</v>
      </c>
      <c r="D42" s="28">
        <f t="shared" si="1"/>
        <v>943.23800053596142</v>
      </c>
      <c r="E42" s="28">
        <f t="shared" si="2"/>
        <v>188302.23810772822</v>
      </c>
      <c r="F42" s="29">
        <f>IF(A42&lt;&gt;"",'Mortgage summary'!$E$6,"")</f>
        <v>3.5000000000000003E-2</v>
      </c>
      <c r="G42" s="29">
        <f>IF(A42&lt;&gt;"",'Mortgage summary'!$E$7,"")</f>
        <v>2.5000000000000001E-2</v>
      </c>
      <c r="H42" s="30" t="e">
        <f>#REF!*(1+#REF!)^(240-A42)</f>
        <v>#REF!</v>
      </c>
      <c r="I42" s="31">
        <f>IF($A42&lt;&gt;"",IF(AND('Mortgage summary'!$E$9="YES",$A42&lt;='Mortgage summary'!$E$10),'Mortgage summary'!$E$11,F42+G42),"")</f>
        <v>6.0000000000000005E-2</v>
      </c>
      <c r="J42" s="5"/>
    </row>
    <row r="43" spans="1:10" x14ac:dyDescent="0.35">
      <c r="A43" s="27">
        <f>IFERROR(IF(A42+1&lt;='Mortgage summary'!$E$5,A42+1,""),"")</f>
        <v>38</v>
      </c>
      <c r="B43" s="28">
        <f>IF(A43&lt;&gt;"",ROUND(IF('Mortgage summary'!$E$12="stale",-PMT(I43/12,'Mortgage summary'!$E$5-A42,E42,0),C43+D43),2),"")</f>
        <v>1288.5999999999999</v>
      </c>
      <c r="C43" s="28">
        <f>IF(A43&lt;&gt;"",IF('Mortgage summary'!$E$12="decrease",E42/('Mortgage summary'!$E$5-A42),IF(B43-D43&gt;E42,E42,B43-D43)),"")</f>
        <v>347.08880946135878</v>
      </c>
      <c r="D43" s="28">
        <f t="shared" si="1"/>
        <v>941.51119053864113</v>
      </c>
      <c r="E43" s="28">
        <f t="shared" si="2"/>
        <v>187955.14929826686</v>
      </c>
      <c r="F43" s="29">
        <f>IF(A43&lt;&gt;"",'Mortgage summary'!$E$6,"")</f>
        <v>3.5000000000000003E-2</v>
      </c>
      <c r="G43" s="29">
        <f>IF(A43&lt;&gt;"",'Mortgage summary'!$E$7,"")</f>
        <v>2.5000000000000001E-2</v>
      </c>
      <c r="H43" s="30" t="e">
        <f>#REF!*(1+#REF!)^(240-A43)</f>
        <v>#REF!</v>
      </c>
      <c r="I43" s="31">
        <f>IF($A43&lt;&gt;"",IF(AND('Mortgage summary'!$E$9="YES",$A43&lt;='Mortgage summary'!$E$10),'Mortgage summary'!$E$11,F43+G43),"")</f>
        <v>6.0000000000000005E-2</v>
      </c>
      <c r="J43" s="5"/>
    </row>
    <row r="44" spans="1:10" x14ac:dyDescent="0.35">
      <c r="A44" s="27">
        <f>IFERROR(IF(A43+1&lt;='Mortgage summary'!$E$5,A43+1,""),"")</f>
        <v>39</v>
      </c>
      <c r="B44" s="28">
        <f>IF(A44&lt;&gt;"",ROUND(IF('Mortgage summary'!$E$12="stale",-PMT(I44/12,'Mortgage summary'!$E$5-A43,E43,0),C44+D44),2),"")</f>
        <v>1288.5999999999999</v>
      </c>
      <c r="C44" s="28">
        <f>IF(A44&lt;&gt;"",IF('Mortgage summary'!$E$12="decrease",E43/('Mortgage summary'!$E$5-A43),IF(B44-D44&gt;E43,E43,B44-D44)),"")</f>
        <v>348.82425350866561</v>
      </c>
      <c r="D44" s="28">
        <f t="shared" si="1"/>
        <v>939.7757464913343</v>
      </c>
      <c r="E44" s="28">
        <f t="shared" si="2"/>
        <v>187606.32504475818</v>
      </c>
      <c r="F44" s="29">
        <f>IF(A44&lt;&gt;"",'Mortgage summary'!$E$6,"")</f>
        <v>3.5000000000000003E-2</v>
      </c>
      <c r="G44" s="29">
        <f>IF(A44&lt;&gt;"",'Mortgage summary'!$E$7,"")</f>
        <v>2.5000000000000001E-2</v>
      </c>
      <c r="H44" s="30" t="e">
        <f>#REF!*(1+#REF!)^(240-A44)</f>
        <v>#REF!</v>
      </c>
      <c r="I44" s="31">
        <f>IF($A44&lt;&gt;"",IF(AND('Mortgage summary'!$E$9="YES",$A44&lt;='Mortgage summary'!$E$10),'Mortgage summary'!$E$11,F44+G44),"")</f>
        <v>6.0000000000000005E-2</v>
      </c>
      <c r="J44" s="5"/>
    </row>
    <row r="45" spans="1:10" x14ac:dyDescent="0.35">
      <c r="A45" s="27">
        <f>IFERROR(IF(A44+1&lt;='Mortgage summary'!$E$5,A44+1,""),"")</f>
        <v>40</v>
      </c>
      <c r="B45" s="28">
        <f>IF(A45&lt;&gt;"",ROUND(IF('Mortgage summary'!$E$12="stale",-PMT(I45/12,'Mortgage summary'!$E$5-A44,E44,0),C45+D45),2),"")</f>
        <v>1288.5999999999999</v>
      </c>
      <c r="C45" s="28">
        <f>IF(A45&lt;&gt;"",IF('Mortgage summary'!$E$12="decrease",E44/('Mortgage summary'!$E$5-A44),IF(B45-D45&gt;E44,E44,B45-D45)),"")</f>
        <v>350.568374776209</v>
      </c>
      <c r="D45" s="28">
        <f t="shared" si="1"/>
        <v>938.03162522379091</v>
      </c>
      <c r="E45" s="28">
        <f t="shared" si="2"/>
        <v>187255.75666998196</v>
      </c>
      <c r="F45" s="29">
        <f>IF(A45&lt;&gt;"",'Mortgage summary'!$E$6,"")</f>
        <v>3.5000000000000003E-2</v>
      </c>
      <c r="G45" s="29">
        <f>IF(A45&lt;&gt;"",'Mortgage summary'!$E$7,"")</f>
        <v>2.5000000000000001E-2</v>
      </c>
      <c r="H45" s="30" t="e">
        <f>#REF!*(1+#REF!)^(240-A45)</f>
        <v>#REF!</v>
      </c>
      <c r="I45" s="31">
        <f>IF($A45&lt;&gt;"",IF(AND('Mortgage summary'!$E$9="YES",$A45&lt;='Mortgage summary'!$E$10),'Mortgage summary'!$E$11,F45+G45),"")</f>
        <v>6.0000000000000005E-2</v>
      </c>
      <c r="J45" s="5"/>
    </row>
    <row r="46" spans="1:10" x14ac:dyDescent="0.35">
      <c r="A46" s="27">
        <f>IFERROR(IF(A45+1&lt;='Mortgage summary'!$E$5,A45+1,""),"")</f>
        <v>41</v>
      </c>
      <c r="B46" s="28">
        <f>IF(A46&lt;&gt;"",ROUND(IF('Mortgage summary'!$E$12="stale",-PMT(I46/12,'Mortgage summary'!$E$5-A45,E45,0),C46+D46),2),"")</f>
        <v>1288.5999999999999</v>
      </c>
      <c r="C46" s="28">
        <f>IF(A46&lt;&gt;"",IF('Mortgage summary'!$E$12="decrease",E45/('Mortgage summary'!$E$5-A45),IF(B46-D46&gt;E45,E45,B46-D46)),"")</f>
        <v>352.32121665009015</v>
      </c>
      <c r="D46" s="28">
        <f t="shared" si="1"/>
        <v>936.27878334990976</v>
      </c>
      <c r="E46" s="28">
        <f t="shared" si="2"/>
        <v>186903.43545333185</v>
      </c>
      <c r="F46" s="29">
        <f>IF(A46&lt;&gt;"",'Mortgage summary'!$E$6,"")</f>
        <v>3.5000000000000003E-2</v>
      </c>
      <c r="G46" s="29">
        <f>IF(A46&lt;&gt;"",'Mortgage summary'!$E$7,"")</f>
        <v>2.5000000000000001E-2</v>
      </c>
      <c r="H46" s="30" t="e">
        <f>#REF!*(1+#REF!)^(240-A46)</f>
        <v>#REF!</v>
      </c>
      <c r="I46" s="31">
        <f>IF($A46&lt;&gt;"",IF(AND('Mortgage summary'!$E$9="YES",$A46&lt;='Mortgage summary'!$E$10),'Mortgage summary'!$E$11,F46+G46),"")</f>
        <v>6.0000000000000005E-2</v>
      </c>
      <c r="J46" s="5"/>
    </row>
    <row r="47" spans="1:10" x14ac:dyDescent="0.35">
      <c r="A47" s="27">
        <f>IFERROR(IF(A46+1&lt;='Mortgage summary'!$E$5,A46+1,""),"")</f>
        <v>42</v>
      </c>
      <c r="B47" s="28">
        <f>IF(A47&lt;&gt;"",ROUND(IF('Mortgage summary'!$E$12="stale",-PMT(I47/12,'Mortgage summary'!$E$5-A46,E46,0),C47+D47),2),"")</f>
        <v>1288.5999999999999</v>
      </c>
      <c r="C47" s="28">
        <f>IF(A47&lt;&gt;"",IF('Mortgage summary'!$E$12="decrease",E46/('Mortgage summary'!$E$5-A46),IF(B47-D47&gt;E46,E46,B47-D47)),"")</f>
        <v>354.08282273334055</v>
      </c>
      <c r="D47" s="28">
        <f t="shared" si="1"/>
        <v>934.51717726665936</v>
      </c>
      <c r="E47" s="28">
        <f t="shared" si="2"/>
        <v>186549.3526305985</v>
      </c>
      <c r="F47" s="29">
        <f>IF(A47&lt;&gt;"",'Mortgage summary'!$E$6,"")</f>
        <v>3.5000000000000003E-2</v>
      </c>
      <c r="G47" s="29">
        <f>IF(A47&lt;&gt;"",'Mortgage summary'!$E$7,"")</f>
        <v>2.5000000000000001E-2</v>
      </c>
      <c r="H47" s="30" t="e">
        <f>#REF!*(1+#REF!)^(240-A47)</f>
        <v>#REF!</v>
      </c>
      <c r="I47" s="31">
        <f>IF($A47&lt;&gt;"",IF(AND('Mortgage summary'!$E$9="YES",$A47&lt;='Mortgage summary'!$E$10),'Mortgage summary'!$E$11,F47+G47),"")</f>
        <v>6.0000000000000005E-2</v>
      </c>
      <c r="J47" s="5"/>
    </row>
    <row r="48" spans="1:10" x14ac:dyDescent="0.35">
      <c r="A48" s="27">
        <f>IFERROR(IF(A47+1&lt;='Mortgage summary'!$E$5,A47+1,""),"")</f>
        <v>43</v>
      </c>
      <c r="B48" s="28">
        <f>IF(A48&lt;&gt;"",ROUND(IF('Mortgage summary'!$E$12="stale",-PMT(I48/12,'Mortgage summary'!$E$5-A47,E47,0),C48+D48),2),"")</f>
        <v>1288.5999999999999</v>
      </c>
      <c r="C48" s="28">
        <f>IF(A48&lt;&gt;"",IF('Mortgage summary'!$E$12="decrease",E47/('Mortgage summary'!$E$5-A47),IF(B48-D48&gt;E47,E47,B48-D48)),"")</f>
        <v>355.85323684700734</v>
      </c>
      <c r="D48" s="28">
        <f t="shared" si="1"/>
        <v>932.74676315299257</v>
      </c>
      <c r="E48" s="28">
        <f t="shared" si="2"/>
        <v>186193.4993937515</v>
      </c>
      <c r="F48" s="29">
        <f>IF(A48&lt;&gt;"",'Mortgage summary'!$E$6,"")</f>
        <v>3.5000000000000003E-2</v>
      </c>
      <c r="G48" s="29">
        <f>IF(A48&lt;&gt;"",'Mortgage summary'!$E$7,"")</f>
        <v>2.5000000000000001E-2</v>
      </c>
      <c r="H48" s="30" t="e">
        <f>#REF!*(1+#REF!)^(240-A48)</f>
        <v>#REF!</v>
      </c>
      <c r="I48" s="31">
        <f>IF($A48&lt;&gt;"",IF(AND('Mortgage summary'!$E$9="YES",$A48&lt;='Mortgage summary'!$E$10),'Mortgage summary'!$E$11,F48+G48),"")</f>
        <v>6.0000000000000005E-2</v>
      </c>
      <c r="J48" s="5"/>
    </row>
    <row r="49" spans="1:10" x14ac:dyDescent="0.35">
      <c r="A49" s="27">
        <f>IFERROR(IF(A48+1&lt;='Mortgage summary'!$E$5,A48+1,""),"")</f>
        <v>44</v>
      </c>
      <c r="B49" s="28">
        <f>IF(A49&lt;&gt;"",ROUND(IF('Mortgage summary'!$E$12="stale",-PMT(I49/12,'Mortgage summary'!$E$5-A48,E48,0),C49+D49),2),"")</f>
        <v>1288.5999999999999</v>
      </c>
      <c r="C49" s="28">
        <f>IF(A49&lt;&gt;"",IF('Mortgage summary'!$E$12="decrease",E48/('Mortgage summary'!$E$5-A48),IF(B49-D49&gt;E48,E48,B49-D49)),"")</f>
        <v>357.63250303124232</v>
      </c>
      <c r="D49" s="28">
        <f t="shared" si="1"/>
        <v>930.96749696875759</v>
      </c>
      <c r="E49" s="28">
        <f t="shared" si="2"/>
        <v>185835.86689072027</v>
      </c>
      <c r="F49" s="29">
        <f>IF(A49&lt;&gt;"",'Mortgage summary'!$E$6,"")</f>
        <v>3.5000000000000003E-2</v>
      </c>
      <c r="G49" s="29">
        <f>IF(A49&lt;&gt;"",'Mortgage summary'!$E$7,"")</f>
        <v>2.5000000000000001E-2</v>
      </c>
      <c r="H49" s="30" t="e">
        <f>#REF!*(1+#REF!)^(240-A49)</f>
        <v>#REF!</v>
      </c>
      <c r="I49" s="31">
        <f>IF($A49&lt;&gt;"",IF(AND('Mortgage summary'!$E$9="YES",$A49&lt;='Mortgage summary'!$E$10),'Mortgage summary'!$E$11,F49+G49),"")</f>
        <v>6.0000000000000005E-2</v>
      </c>
      <c r="J49" s="5"/>
    </row>
    <row r="50" spans="1:10" x14ac:dyDescent="0.35">
      <c r="A50" s="27">
        <f>IFERROR(IF(A49+1&lt;='Mortgage summary'!$E$5,A49+1,""),"")</f>
        <v>45</v>
      </c>
      <c r="B50" s="28">
        <f>IF(A50&lt;&gt;"",ROUND(IF('Mortgage summary'!$E$12="stale",-PMT(I50/12,'Mortgage summary'!$E$5-A49,E49,0),C50+D50),2),"")</f>
        <v>1288.5999999999999</v>
      </c>
      <c r="C50" s="28">
        <f>IF(A50&lt;&gt;"",IF('Mortgage summary'!$E$12="decrease",E49/('Mortgage summary'!$E$5-A49),IF(B50-D50&gt;E49,E49,B50-D50)),"")</f>
        <v>359.42066554639848</v>
      </c>
      <c r="D50" s="28">
        <f t="shared" si="1"/>
        <v>929.17933445360143</v>
      </c>
      <c r="E50" s="28">
        <f t="shared" si="2"/>
        <v>185476.44622517386</v>
      </c>
      <c r="F50" s="29">
        <f>IF(A50&lt;&gt;"",'Mortgage summary'!$E$6,"")</f>
        <v>3.5000000000000003E-2</v>
      </c>
      <c r="G50" s="29">
        <f>IF(A50&lt;&gt;"",'Mortgage summary'!$E$7,"")</f>
        <v>2.5000000000000001E-2</v>
      </c>
      <c r="H50" s="30" t="e">
        <f>#REF!*(1+#REF!)^(240-A50)</f>
        <v>#REF!</v>
      </c>
      <c r="I50" s="31">
        <f>IF($A50&lt;&gt;"",IF(AND('Mortgage summary'!$E$9="YES",$A50&lt;='Mortgage summary'!$E$10),'Mortgage summary'!$E$11,F50+G50),"")</f>
        <v>6.0000000000000005E-2</v>
      </c>
      <c r="J50" s="5"/>
    </row>
    <row r="51" spans="1:10" x14ac:dyDescent="0.35">
      <c r="A51" s="27">
        <f>IFERROR(IF(A50+1&lt;='Mortgage summary'!$E$5,A50+1,""),"")</f>
        <v>46</v>
      </c>
      <c r="B51" s="28">
        <f>IF(A51&lt;&gt;"",ROUND(IF('Mortgage summary'!$E$12="stale",-PMT(I51/12,'Mortgage summary'!$E$5-A50,E50,0),C51+D51),2),"")</f>
        <v>1288.5999999999999</v>
      </c>
      <c r="C51" s="28">
        <f>IF(A51&lt;&gt;"",IF('Mortgage summary'!$E$12="decrease",E50/('Mortgage summary'!$E$5-A50),IF(B51-D51&gt;E50,E50,B51-D51)),"")</f>
        <v>361.21776887413046</v>
      </c>
      <c r="D51" s="28">
        <f t="shared" si="1"/>
        <v>927.38223112586945</v>
      </c>
      <c r="E51" s="28">
        <f t="shared" si="2"/>
        <v>185115.22845629972</v>
      </c>
      <c r="F51" s="29">
        <f>IF(A51&lt;&gt;"",'Mortgage summary'!$E$6,"")</f>
        <v>3.5000000000000003E-2</v>
      </c>
      <c r="G51" s="29">
        <f>IF(A51&lt;&gt;"",'Mortgage summary'!$E$7,"")</f>
        <v>2.5000000000000001E-2</v>
      </c>
      <c r="H51" s="30" t="e">
        <f>#REF!*(1+#REF!)^(240-A51)</f>
        <v>#REF!</v>
      </c>
      <c r="I51" s="31">
        <f>IF($A51&lt;&gt;"",IF(AND('Mortgage summary'!$E$9="YES",$A51&lt;='Mortgage summary'!$E$10),'Mortgage summary'!$E$11,F51+G51),"")</f>
        <v>6.0000000000000005E-2</v>
      </c>
      <c r="J51" s="5"/>
    </row>
    <row r="52" spans="1:10" x14ac:dyDescent="0.35">
      <c r="A52" s="27">
        <f>IFERROR(IF(A51+1&lt;='Mortgage summary'!$E$5,A51+1,""),"")</f>
        <v>47</v>
      </c>
      <c r="B52" s="28">
        <f>IF(A52&lt;&gt;"",ROUND(IF('Mortgage summary'!$E$12="stale",-PMT(I52/12,'Mortgage summary'!$E$5-A51,E51,0),C52+D52),2),"")</f>
        <v>1288.5999999999999</v>
      </c>
      <c r="C52" s="28">
        <f>IF(A52&lt;&gt;"",IF('Mortgage summary'!$E$12="decrease",E51/('Mortgage summary'!$E$5-A51),IF(B52-D52&gt;E51,E51,B52-D52)),"")</f>
        <v>363.02385771850129</v>
      </c>
      <c r="D52" s="28">
        <f t="shared" si="1"/>
        <v>925.57614228149862</v>
      </c>
      <c r="E52" s="28">
        <f t="shared" si="2"/>
        <v>184752.20459858121</v>
      </c>
      <c r="F52" s="29">
        <f>IF(A52&lt;&gt;"",'Mortgage summary'!$E$6,"")</f>
        <v>3.5000000000000003E-2</v>
      </c>
      <c r="G52" s="29">
        <f>IF(A52&lt;&gt;"",'Mortgage summary'!$E$7,"")</f>
        <v>2.5000000000000001E-2</v>
      </c>
      <c r="H52" s="30" t="e">
        <f>#REF!*(1+#REF!)^(240-A52)</f>
        <v>#REF!</v>
      </c>
      <c r="I52" s="31">
        <f>IF($A52&lt;&gt;"",IF(AND('Mortgage summary'!$E$9="YES",$A52&lt;='Mortgage summary'!$E$10),'Mortgage summary'!$E$11,F52+G52),"")</f>
        <v>6.0000000000000005E-2</v>
      </c>
      <c r="J52" s="5"/>
    </row>
    <row r="53" spans="1:10" s="10" customFormat="1" x14ac:dyDescent="0.35">
      <c r="A53" s="32">
        <f>IFERROR(IF(A52+1&lt;='Mortgage summary'!$E$5,A52+1,""),"")</f>
        <v>48</v>
      </c>
      <c r="B53" s="33">
        <f>IF(A53&lt;&gt;"",ROUND(IF('Mortgage summary'!$E$12="stale",-PMT(I53/12,'Mortgage summary'!$E$5-A52,E52,0),C53+D53),2),"")</f>
        <v>1288.5999999999999</v>
      </c>
      <c r="C53" s="33">
        <f>IF(A53&lt;&gt;"",IF('Mortgage summary'!$E$12="decrease",E52/('Mortgage summary'!$E$5-A52),IF(B53-D53&gt;E52,E52,B53-D53)),"")</f>
        <v>364.83897700709383</v>
      </c>
      <c r="D53" s="33">
        <f t="shared" si="1"/>
        <v>923.76102299290608</v>
      </c>
      <c r="E53" s="33">
        <f t="shared" si="2"/>
        <v>184387.36562157411</v>
      </c>
      <c r="F53" s="34">
        <f>IF(A53&lt;&gt;"",'Mortgage summary'!$E$6,"")</f>
        <v>3.5000000000000003E-2</v>
      </c>
      <c r="G53" s="34">
        <f>IF(A53&lt;&gt;"",'Mortgage summary'!$E$7,"")</f>
        <v>2.5000000000000001E-2</v>
      </c>
      <c r="H53" s="35" t="e">
        <f>#REF!*(1+#REF!)^(240-A53)</f>
        <v>#REF!</v>
      </c>
      <c r="I53" s="31">
        <f>IF($A53&lt;&gt;"",IF(AND('Mortgage summary'!$E$9="YES",$A53&lt;='Mortgage summary'!$E$10),'Mortgage summary'!$E$11,F53+G53),"")</f>
        <v>6.0000000000000005E-2</v>
      </c>
      <c r="J53" s="9"/>
    </row>
    <row r="54" spans="1:10" x14ac:dyDescent="0.35">
      <c r="A54" s="27">
        <f>IFERROR(IF(A53+1&lt;='Mortgage summary'!$E$5,A53+1,""),"")</f>
        <v>49</v>
      </c>
      <c r="B54" s="28">
        <f>IF(A54&lt;&gt;"",ROUND(IF('Mortgage summary'!$E$12="stale",-PMT(I54/12,'Mortgage summary'!$E$5-A53,E53,0),C54+D54),2),"")</f>
        <v>1288.5999999999999</v>
      </c>
      <c r="C54" s="28">
        <f>IF(A54&lt;&gt;"",IF('Mortgage summary'!$E$12="decrease",E53/('Mortgage summary'!$E$5-A53),IF(B54-D54&gt;E53,E53,B54-D54)),"")</f>
        <v>366.6631718921293</v>
      </c>
      <c r="D54" s="28">
        <f t="shared" si="1"/>
        <v>921.93682810787061</v>
      </c>
      <c r="E54" s="28">
        <f t="shared" si="2"/>
        <v>184020.70244968196</v>
      </c>
      <c r="F54" s="29">
        <f>IF(A54&lt;&gt;"",'Mortgage summary'!$E$6,"")</f>
        <v>3.5000000000000003E-2</v>
      </c>
      <c r="G54" s="29">
        <f>IF(A54&lt;&gt;"",'Mortgage summary'!$E$7,"")</f>
        <v>2.5000000000000001E-2</v>
      </c>
      <c r="H54" s="30" t="e">
        <f>#REF!*(1+#REF!)^(240-A54)</f>
        <v>#REF!</v>
      </c>
      <c r="I54" s="31">
        <f>IF($A54&lt;&gt;"",IF(AND('Mortgage summary'!$E$9="YES",$A54&lt;='Mortgage summary'!$E$10),'Mortgage summary'!$E$11,F54+G54),"")</f>
        <v>6.0000000000000005E-2</v>
      </c>
      <c r="J54" s="5"/>
    </row>
    <row r="55" spans="1:10" x14ac:dyDescent="0.35">
      <c r="A55" s="27">
        <f>IFERROR(IF(A54+1&lt;='Mortgage summary'!$E$5,A54+1,""),"")</f>
        <v>50</v>
      </c>
      <c r="B55" s="28">
        <f>IF(A55&lt;&gt;"",ROUND(IF('Mortgage summary'!$E$12="stale",-PMT(I55/12,'Mortgage summary'!$E$5-A54,E54,0),C55+D55),2),"")</f>
        <v>1288.5999999999999</v>
      </c>
      <c r="C55" s="28">
        <f>IF(A55&lt;&gt;"",IF('Mortgage summary'!$E$12="decrease",E54/('Mortgage summary'!$E$5-A54),IF(B55-D55&gt;E54,E54,B55-D55)),"")</f>
        <v>368.49648775158994</v>
      </c>
      <c r="D55" s="28">
        <f t="shared" si="1"/>
        <v>920.10351224840997</v>
      </c>
      <c r="E55" s="28">
        <f t="shared" si="2"/>
        <v>183652.20596193036</v>
      </c>
      <c r="F55" s="29">
        <f>IF(A55&lt;&gt;"",'Mortgage summary'!$E$6,"")</f>
        <v>3.5000000000000003E-2</v>
      </c>
      <c r="G55" s="29">
        <f>IF(A55&lt;&gt;"",'Mortgage summary'!$E$7,"")</f>
        <v>2.5000000000000001E-2</v>
      </c>
      <c r="H55" s="30" t="e">
        <f>#REF!*(1+#REF!)^(240-A55)</f>
        <v>#REF!</v>
      </c>
      <c r="I55" s="31">
        <f>IF($A55&lt;&gt;"",IF(AND('Mortgage summary'!$E$9="YES",$A55&lt;='Mortgage summary'!$E$10),'Mortgage summary'!$E$11,F55+G55),"")</f>
        <v>6.0000000000000005E-2</v>
      </c>
      <c r="J55" s="5"/>
    </row>
    <row r="56" spans="1:10" x14ac:dyDescent="0.35">
      <c r="A56" s="27">
        <f>IFERROR(IF(A55+1&lt;='Mortgage summary'!$E$5,A55+1,""),"")</f>
        <v>51</v>
      </c>
      <c r="B56" s="28">
        <f>IF(A56&lt;&gt;"",ROUND(IF('Mortgage summary'!$E$12="stale",-PMT(I56/12,'Mortgage summary'!$E$5-A55,E55,0),C56+D56),2),"")</f>
        <v>1288.5999999999999</v>
      </c>
      <c r="C56" s="28">
        <f>IF(A56&lt;&gt;"",IF('Mortgage summary'!$E$12="decrease",E55/('Mortgage summary'!$E$5-A55),IF(B56-D56&gt;E55,E55,B56-D56)),"")</f>
        <v>370.33897019034805</v>
      </c>
      <c r="D56" s="28">
        <f t="shared" si="1"/>
        <v>918.26102980965186</v>
      </c>
      <c r="E56" s="28">
        <f t="shared" si="2"/>
        <v>183281.86699174001</v>
      </c>
      <c r="F56" s="29">
        <f>IF(A56&lt;&gt;"",'Mortgage summary'!$E$6,"")</f>
        <v>3.5000000000000003E-2</v>
      </c>
      <c r="G56" s="29">
        <f>IF(A56&lt;&gt;"",'Mortgage summary'!$E$7,"")</f>
        <v>2.5000000000000001E-2</v>
      </c>
      <c r="H56" s="30" t="e">
        <f>#REF!*(1+#REF!)^(240-A56)</f>
        <v>#REF!</v>
      </c>
      <c r="I56" s="31">
        <f>IF($A56&lt;&gt;"",IF(AND('Mortgage summary'!$E$9="YES",$A56&lt;='Mortgage summary'!$E$10),'Mortgage summary'!$E$11,F56+G56),"")</f>
        <v>6.0000000000000005E-2</v>
      </c>
      <c r="J56" s="5"/>
    </row>
    <row r="57" spans="1:10" x14ac:dyDescent="0.35">
      <c r="A57" s="27">
        <f>IFERROR(IF(A56+1&lt;='Mortgage summary'!$E$5,A56+1,""),"")</f>
        <v>52</v>
      </c>
      <c r="B57" s="28">
        <f>IF(A57&lt;&gt;"",ROUND(IF('Mortgage summary'!$E$12="stale",-PMT(I57/12,'Mortgage summary'!$E$5-A56,E56,0),C57+D57),2),"")</f>
        <v>1288.5999999999999</v>
      </c>
      <c r="C57" s="28">
        <f>IF(A57&lt;&gt;"",IF('Mortgage summary'!$E$12="decrease",E56/('Mortgage summary'!$E$5-A56),IF(B57-D57&gt;E56,E56,B57-D57)),"")</f>
        <v>372.19066504129978</v>
      </c>
      <c r="D57" s="28">
        <f t="shared" si="1"/>
        <v>916.40933495870013</v>
      </c>
      <c r="E57" s="28">
        <f t="shared" si="2"/>
        <v>182909.67632669871</v>
      </c>
      <c r="F57" s="29">
        <f>IF(A57&lt;&gt;"",'Mortgage summary'!$E$6,"")</f>
        <v>3.5000000000000003E-2</v>
      </c>
      <c r="G57" s="29">
        <f>IF(A57&lt;&gt;"",'Mortgage summary'!$E$7,"")</f>
        <v>2.5000000000000001E-2</v>
      </c>
      <c r="H57" s="30" t="e">
        <f>#REF!*(1+#REF!)^(240-A57)</f>
        <v>#REF!</v>
      </c>
      <c r="I57" s="31">
        <f>IF($A57&lt;&gt;"",IF(AND('Mortgage summary'!$E$9="YES",$A57&lt;='Mortgage summary'!$E$10),'Mortgage summary'!$E$11,F57+G57),"")</f>
        <v>6.0000000000000005E-2</v>
      </c>
      <c r="J57" s="5"/>
    </row>
    <row r="58" spans="1:10" x14ac:dyDescent="0.35">
      <c r="A58" s="27">
        <f>IFERROR(IF(A57+1&lt;='Mortgage summary'!$E$5,A57+1,""),"")</f>
        <v>53</v>
      </c>
      <c r="B58" s="28">
        <f>IF(A58&lt;&gt;"",ROUND(IF('Mortgage summary'!$E$12="stale",-PMT(I58/12,'Mortgage summary'!$E$5-A57,E57,0),C58+D58),2),"")</f>
        <v>1288.5999999999999</v>
      </c>
      <c r="C58" s="28">
        <f>IF(A58&lt;&gt;"",IF('Mortgage summary'!$E$12="decrease",E57/('Mortgage summary'!$E$5-A57),IF(B58-D58&gt;E57,E57,B58-D58)),"")</f>
        <v>374.05161836650632</v>
      </c>
      <c r="D58" s="28">
        <f t="shared" si="1"/>
        <v>914.54838163349359</v>
      </c>
      <c r="E58" s="28">
        <f t="shared" si="2"/>
        <v>182535.62470833221</v>
      </c>
      <c r="F58" s="29">
        <f>IF(A58&lt;&gt;"",'Mortgage summary'!$E$6,"")</f>
        <v>3.5000000000000003E-2</v>
      </c>
      <c r="G58" s="29">
        <f>IF(A58&lt;&gt;"",'Mortgage summary'!$E$7,"")</f>
        <v>2.5000000000000001E-2</v>
      </c>
      <c r="H58" s="30" t="e">
        <f>#REF!*(1+#REF!)^(240-A58)</f>
        <v>#REF!</v>
      </c>
      <c r="I58" s="31">
        <f>IF($A58&lt;&gt;"",IF(AND('Mortgage summary'!$E$9="YES",$A58&lt;='Mortgage summary'!$E$10),'Mortgage summary'!$E$11,F58+G58),"")</f>
        <v>6.0000000000000005E-2</v>
      </c>
      <c r="J58" s="5"/>
    </row>
    <row r="59" spans="1:10" x14ac:dyDescent="0.35">
      <c r="A59" s="27">
        <f>IFERROR(IF(A58+1&lt;='Mortgage summary'!$E$5,A58+1,""),"")</f>
        <v>54</v>
      </c>
      <c r="B59" s="28">
        <f>IF(A59&lt;&gt;"",ROUND(IF('Mortgage summary'!$E$12="stale",-PMT(I59/12,'Mortgage summary'!$E$5-A58,E58,0),C59+D59),2),"")</f>
        <v>1288.5999999999999</v>
      </c>
      <c r="C59" s="28">
        <f>IF(A59&lt;&gt;"",IF('Mortgage summary'!$E$12="decrease",E58/('Mortgage summary'!$E$5-A58),IF(B59-D59&gt;E58,E58,B59-D59)),"")</f>
        <v>375.92187645833883</v>
      </c>
      <c r="D59" s="28">
        <f t="shared" si="1"/>
        <v>912.67812354166108</v>
      </c>
      <c r="E59" s="28">
        <f t="shared" si="2"/>
        <v>182159.70283187387</v>
      </c>
      <c r="F59" s="29">
        <f>IF(A59&lt;&gt;"",'Mortgage summary'!$E$6,"")</f>
        <v>3.5000000000000003E-2</v>
      </c>
      <c r="G59" s="29">
        <f>IF(A59&lt;&gt;"",'Mortgage summary'!$E$7,"")</f>
        <v>2.5000000000000001E-2</v>
      </c>
      <c r="H59" s="30" t="e">
        <f>#REF!*(1+#REF!)^(240-A59)</f>
        <v>#REF!</v>
      </c>
      <c r="I59" s="31">
        <f>IF($A59&lt;&gt;"",IF(AND('Mortgage summary'!$E$9="YES",$A59&lt;='Mortgage summary'!$E$10),'Mortgage summary'!$E$11,F59+G59),"")</f>
        <v>6.0000000000000005E-2</v>
      </c>
      <c r="J59" s="5"/>
    </row>
    <row r="60" spans="1:10" x14ac:dyDescent="0.35">
      <c r="A60" s="27">
        <f>IFERROR(IF(A59+1&lt;='Mortgage summary'!$E$5,A59+1,""),"")</f>
        <v>55</v>
      </c>
      <c r="B60" s="28">
        <f>IF(A60&lt;&gt;"",ROUND(IF('Mortgage summary'!$E$12="stale",-PMT(I60/12,'Mortgage summary'!$E$5-A59,E59,0),C60+D60),2),"")</f>
        <v>1288.5999999999999</v>
      </c>
      <c r="C60" s="28">
        <f>IF(A60&lt;&gt;"",IF('Mortgage summary'!$E$12="decrease",E59/('Mortgage summary'!$E$5-A59),IF(B60-D60&gt;E59,E59,B60-D60)),"")</f>
        <v>377.80148584063045</v>
      </c>
      <c r="D60" s="28">
        <f t="shared" si="1"/>
        <v>910.79851415936946</v>
      </c>
      <c r="E60" s="28">
        <f t="shared" si="2"/>
        <v>181781.90134603324</v>
      </c>
      <c r="F60" s="29">
        <f>IF(A60&lt;&gt;"",'Mortgage summary'!$E$6,"")</f>
        <v>3.5000000000000003E-2</v>
      </c>
      <c r="G60" s="29">
        <f>IF(A60&lt;&gt;"",'Mortgage summary'!$E$7,"")</f>
        <v>2.5000000000000001E-2</v>
      </c>
      <c r="H60" s="30" t="e">
        <f>#REF!*(1+#REF!)^(240-A60)</f>
        <v>#REF!</v>
      </c>
      <c r="I60" s="31">
        <f>IF($A60&lt;&gt;"",IF(AND('Mortgage summary'!$E$9="YES",$A60&lt;='Mortgage summary'!$E$10),'Mortgage summary'!$E$11,F60+G60),"")</f>
        <v>6.0000000000000005E-2</v>
      </c>
      <c r="J60" s="5"/>
    </row>
    <row r="61" spans="1:10" x14ac:dyDescent="0.35">
      <c r="A61" s="27">
        <f>IFERROR(IF(A60+1&lt;='Mortgage summary'!$E$5,A60+1,""),"")</f>
        <v>56</v>
      </c>
      <c r="B61" s="28">
        <f>IF(A61&lt;&gt;"",ROUND(IF('Mortgage summary'!$E$12="stale",-PMT(I61/12,'Mortgage summary'!$E$5-A60,E60,0),C61+D61),2),"")</f>
        <v>1288.5999999999999</v>
      </c>
      <c r="C61" s="28">
        <f>IF(A61&lt;&gt;"",IF('Mortgage summary'!$E$12="decrease",E60/('Mortgage summary'!$E$5-A60),IF(B61-D61&gt;E60,E60,B61-D61)),"")</f>
        <v>379.69049326983361</v>
      </c>
      <c r="D61" s="28">
        <f t="shared" si="1"/>
        <v>908.9095067301663</v>
      </c>
      <c r="E61" s="28">
        <f t="shared" si="2"/>
        <v>181402.21085276341</v>
      </c>
      <c r="F61" s="29">
        <f>IF(A61&lt;&gt;"",'Mortgage summary'!$E$6,"")</f>
        <v>3.5000000000000003E-2</v>
      </c>
      <c r="G61" s="29">
        <f>IF(A61&lt;&gt;"",'Mortgage summary'!$E$7,"")</f>
        <v>2.5000000000000001E-2</v>
      </c>
      <c r="H61" s="30" t="e">
        <f>#REF!*(1+#REF!)^(240-A61)</f>
        <v>#REF!</v>
      </c>
      <c r="I61" s="31">
        <f>IF($A61&lt;&gt;"",IF(AND('Mortgage summary'!$E$9="YES",$A61&lt;='Mortgage summary'!$E$10),'Mortgage summary'!$E$11,F61+G61),"")</f>
        <v>6.0000000000000005E-2</v>
      </c>
      <c r="J61" s="5"/>
    </row>
    <row r="62" spans="1:10" x14ac:dyDescent="0.35">
      <c r="A62" s="27">
        <f>IFERROR(IF(A61+1&lt;='Mortgage summary'!$E$5,A61+1,""),"")</f>
        <v>57</v>
      </c>
      <c r="B62" s="28">
        <f>IF(A62&lt;&gt;"",ROUND(IF('Mortgage summary'!$E$12="stale",-PMT(I62/12,'Mortgage summary'!$E$5-A61,E61,0),C62+D62),2),"")</f>
        <v>1288.5999999999999</v>
      </c>
      <c r="C62" s="28">
        <f>IF(A62&lt;&gt;"",IF('Mortgage summary'!$E$12="decrease",E61/('Mortgage summary'!$E$5-A61),IF(B62-D62&gt;E61,E61,B62-D62)),"")</f>
        <v>381.58894573618272</v>
      </c>
      <c r="D62" s="28">
        <f t="shared" si="1"/>
        <v>907.01105426381719</v>
      </c>
      <c r="E62" s="28">
        <f t="shared" si="2"/>
        <v>181020.62190702723</v>
      </c>
      <c r="F62" s="29">
        <f>IF(A62&lt;&gt;"",'Mortgage summary'!$E$6,"")</f>
        <v>3.5000000000000003E-2</v>
      </c>
      <c r="G62" s="29">
        <f>IF(A62&lt;&gt;"",'Mortgage summary'!$E$7,"")</f>
        <v>2.5000000000000001E-2</v>
      </c>
      <c r="H62" s="30" t="e">
        <f>#REF!*(1+#REF!)^(240-A62)</f>
        <v>#REF!</v>
      </c>
      <c r="I62" s="31">
        <f>IF($A62&lt;&gt;"",IF(AND('Mortgage summary'!$E$9="YES",$A62&lt;='Mortgage summary'!$E$10),'Mortgage summary'!$E$11,F62+G62),"")</f>
        <v>6.0000000000000005E-2</v>
      </c>
      <c r="J62" s="5"/>
    </row>
    <row r="63" spans="1:10" x14ac:dyDescent="0.35">
      <c r="A63" s="27">
        <f>IFERROR(IF(A62+1&lt;='Mortgage summary'!$E$5,A62+1,""),"")</f>
        <v>58</v>
      </c>
      <c r="B63" s="28">
        <f>IF(A63&lt;&gt;"",ROUND(IF('Mortgage summary'!$E$12="stale",-PMT(I63/12,'Mortgage summary'!$E$5-A62,E62,0),C63+D63),2),"")</f>
        <v>1288.5999999999999</v>
      </c>
      <c r="C63" s="28">
        <f>IF(A63&lt;&gt;"",IF('Mortgage summary'!$E$12="decrease",E62/('Mortgage summary'!$E$5-A62),IF(B63-D63&gt;E62,E62,B63-D63)),"")</f>
        <v>383.49689046486367</v>
      </c>
      <c r="D63" s="28">
        <f t="shared" si="1"/>
        <v>905.10310953513624</v>
      </c>
      <c r="E63" s="28">
        <f t="shared" si="2"/>
        <v>180637.12501656238</v>
      </c>
      <c r="F63" s="29">
        <f>IF(A63&lt;&gt;"",'Mortgage summary'!$E$6,"")</f>
        <v>3.5000000000000003E-2</v>
      </c>
      <c r="G63" s="29">
        <f>IF(A63&lt;&gt;"",'Mortgage summary'!$E$7,"")</f>
        <v>2.5000000000000001E-2</v>
      </c>
      <c r="H63" s="30" t="e">
        <f>#REF!*(1+#REF!)^(240-A63)</f>
        <v>#REF!</v>
      </c>
      <c r="I63" s="31">
        <f>IF($A63&lt;&gt;"",IF(AND('Mortgage summary'!$E$9="YES",$A63&lt;='Mortgage summary'!$E$10),'Mortgage summary'!$E$11,F63+G63),"")</f>
        <v>6.0000000000000005E-2</v>
      </c>
      <c r="J63" s="5"/>
    </row>
    <row r="64" spans="1:10" x14ac:dyDescent="0.35">
      <c r="A64" s="27">
        <f>IFERROR(IF(A63+1&lt;='Mortgage summary'!$E$5,A63+1,""),"")</f>
        <v>59</v>
      </c>
      <c r="B64" s="28">
        <f>IF(A64&lt;&gt;"",ROUND(IF('Mortgage summary'!$E$12="stale",-PMT(I64/12,'Mortgage summary'!$E$5-A63,E63,0),C64+D64),2),"")</f>
        <v>1288.5999999999999</v>
      </c>
      <c r="C64" s="28">
        <f>IF(A64&lt;&gt;"",IF('Mortgage summary'!$E$12="decrease",E63/('Mortgage summary'!$E$5-A63),IF(B64-D64&gt;E63,E63,B64-D64)),"")</f>
        <v>385.41437491718796</v>
      </c>
      <c r="D64" s="28">
        <f t="shared" si="1"/>
        <v>903.18562508281195</v>
      </c>
      <c r="E64" s="28">
        <f t="shared" si="2"/>
        <v>180251.71064164519</v>
      </c>
      <c r="F64" s="29">
        <f>IF(A64&lt;&gt;"",'Mortgage summary'!$E$6,"")</f>
        <v>3.5000000000000003E-2</v>
      </c>
      <c r="G64" s="29">
        <f>IF(A64&lt;&gt;"",'Mortgage summary'!$E$7,"")</f>
        <v>2.5000000000000001E-2</v>
      </c>
      <c r="H64" s="30" t="e">
        <f>#REF!*(1+#REF!)^(240-A64)</f>
        <v>#REF!</v>
      </c>
      <c r="I64" s="31">
        <f>IF($A64&lt;&gt;"",IF(AND('Mortgage summary'!$E$9="YES",$A64&lt;='Mortgage summary'!$E$10),'Mortgage summary'!$E$11,F64+G64),"")</f>
        <v>6.0000000000000005E-2</v>
      </c>
      <c r="J64" s="5"/>
    </row>
    <row r="65" spans="1:10" s="10" customFormat="1" x14ac:dyDescent="0.35">
      <c r="A65" s="32">
        <f>IFERROR(IF(A64+1&lt;='Mortgage summary'!$E$5,A64+1,""),"")</f>
        <v>60</v>
      </c>
      <c r="B65" s="33">
        <f>IF(A65&lt;&gt;"",ROUND(IF('Mortgage summary'!$E$12="stale",-PMT(I65/12,'Mortgage summary'!$E$5-A64,E64,0),C65+D65),2),"")</f>
        <v>1288.5999999999999</v>
      </c>
      <c r="C65" s="33">
        <f>IF(A65&lt;&gt;"",IF('Mortgage summary'!$E$12="decrease",E64/('Mortgage summary'!$E$5-A64),IF(B65-D65&gt;E64,E64,B65-D65)),"")</f>
        <v>387.34144679177382</v>
      </c>
      <c r="D65" s="33">
        <f t="shared" si="1"/>
        <v>901.25855320822609</v>
      </c>
      <c r="E65" s="33">
        <f t="shared" si="2"/>
        <v>179864.36919485341</v>
      </c>
      <c r="F65" s="34">
        <f>IF(A65&lt;&gt;"",'Mortgage summary'!$E$6,"")</f>
        <v>3.5000000000000003E-2</v>
      </c>
      <c r="G65" s="34">
        <f>IF(A65&lt;&gt;"",'Mortgage summary'!$E$7,"")</f>
        <v>2.5000000000000001E-2</v>
      </c>
      <c r="H65" s="35" t="e">
        <f>#REF!*(1+#REF!)^(240-A65)</f>
        <v>#REF!</v>
      </c>
      <c r="I65" s="31">
        <f>IF($A65&lt;&gt;"",IF(AND('Mortgage summary'!$E$9="YES",$A65&lt;='Mortgage summary'!$E$10),'Mortgage summary'!$E$11,F65+G65),"")</f>
        <v>6.0000000000000005E-2</v>
      </c>
      <c r="J65" s="9"/>
    </row>
    <row r="66" spans="1:10" x14ac:dyDescent="0.35">
      <c r="A66" s="27">
        <f>IFERROR(IF(A65+1&lt;='Mortgage summary'!$E$5,A65+1,""),"")</f>
        <v>61</v>
      </c>
      <c r="B66" s="28">
        <f>IF(A66&lt;&gt;"",ROUND(IF('Mortgage summary'!$E$12="stale",-PMT(I66/12,'Mortgage summary'!$E$5-A65,E65,0),C66+D66),2),"")</f>
        <v>1288.5999999999999</v>
      </c>
      <c r="C66" s="28">
        <f>IF(A66&lt;&gt;"",IF('Mortgage summary'!$E$12="decrease",E65/('Mortgage summary'!$E$5-A65),IF(B66-D66&gt;E65,E65,B66-D66)),"")</f>
        <v>389.27815402573276</v>
      </c>
      <c r="D66" s="28">
        <f t="shared" si="1"/>
        <v>899.32184597426715</v>
      </c>
      <c r="E66" s="28">
        <f t="shared" si="2"/>
        <v>179475.09104082768</v>
      </c>
      <c r="F66" s="29">
        <f>IF(A66&lt;&gt;"",'Mortgage summary'!$E$6,"")</f>
        <v>3.5000000000000003E-2</v>
      </c>
      <c r="G66" s="29">
        <f>IF(A66&lt;&gt;"",'Mortgage summary'!$E$7,"")</f>
        <v>2.5000000000000001E-2</v>
      </c>
      <c r="H66" s="30" t="e">
        <f>#REF!*(1+#REF!)^(240-A66)</f>
        <v>#REF!</v>
      </c>
      <c r="I66" s="31">
        <f>IF($A66&lt;&gt;"",IF(AND('Mortgage summary'!$E$9="YES",$A66&lt;='Mortgage summary'!$E$10),'Mortgage summary'!$E$11,F66+G66),"")</f>
        <v>6.0000000000000005E-2</v>
      </c>
      <c r="J66" s="5"/>
    </row>
    <row r="67" spans="1:10" x14ac:dyDescent="0.35">
      <c r="A67" s="27">
        <f>IFERROR(IF(A66+1&lt;='Mortgage summary'!$E$5,A66+1,""),"")</f>
        <v>62</v>
      </c>
      <c r="B67" s="28">
        <f>IF(A67&lt;&gt;"",ROUND(IF('Mortgage summary'!$E$12="stale",-PMT(I67/12,'Mortgage summary'!$E$5-A66,E66,0),C67+D67),2),"")</f>
        <v>1288.5999999999999</v>
      </c>
      <c r="C67" s="28">
        <f>IF(A67&lt;&gt;"",IF('Mortgage summary'!$E$12="decrease",E66/('Mortgage summary'!$E$5-A66),IF(B67-D67&gt;E66,E66,B67-D67)),"")</f>
        <v>391.22454479586133</v>
      </c>
      <c r="D67" s="28">
        <f t="shared" si="1"/>
        <v>897.37545520413858</v>
      </c>
      <c r="E67" s="28">
        <f t="shared" si="2"/>
        <v>179083.86649603181</v>
      </c>
      <c r="F67" s="29">
        <f>IF(A67&lt;&gt;"",'Mortgage summary'!$E$6,"")</f>
        <v>3.5000000000000003E-2</v>
      </c>
      <c r="G67" s="29">
        <f>IF(A67&lt;&gt;"",'Mortgage summary'!$E$7,"")</f>
        <v>2.5000000000000001E-2</v>
      </c>
      <c r="H67" s="30" t="e">
        <f>#REF!*(1+#REF!)^(240-A67)</f>
        <v>#REF!</v>
      </c>
      <c r="I67" s="31">
        <f>IF($A67&lt;&gt;"",IF(AND('Mortgage summary'!$E$9="YES",$A67&lt;='Mortgage summary'!$E$10),'Mortgage summary'!$E$11,F67+G67),"")</f>
        <v>6.0000000000000005E-2</v>
      </c>
      <c r="J67" s="5"/>
    </row>
    <row r="68" spans="1:10" x14ac:dyDescent="0.35">
      <c r="A68" s="27">
        <f>IFERROR(IF(A67+1&lt;='Mortgage summary'!$E$5,A67+1,""),"")</f>
        <v>63</v>
      </c>
      <c r="B68" s="28">
        <f>IF(A68&lt;&gt;"",ROUND(IF('Mortgage summary'!$E$12="stale",-PMT(I68/12,'Mortgage summary'!$E$5-A67,E67,0),C68+D68),2),"")</f>
        <v>1288.5999999999999</v>
      </c>
      <c r="C68" s="28">
        <f>IF(A68&lt;&gt;"",IF('Mortgage summary'!$E$12="decrease",E67/('Mortgage summary'!$E$5-A67),IF(B68-D68&gt;E67,E67,B68-D68)),"")</f>
        <v>393.18066751984077</v>
      </c>
      <c r="D68" s="28">
        <f t="shared" si="1"/>
        <v>895.41933248015914</v>
      </c>
      <c r="E68" s="28">
        <f t="shared" si="2"/>
        <v>178690.68582851198</v>
      </c>
      <c r="F68" s="29">
        <f>IF(A68&lt;&gt;"",'Mortgage summary'!$E$6,"")</f>
        <v>3.5000000000000003E-2</v>
      </c>
      <c r="G68" s="29">
        <f>IF(A68&lt;&gt;"",'Mortgage summary'!$E$7,"")</f>
        <v>2.5000000000000001E-2</v>
      </c>
      <c r="H68" s="30" t="e">
        <f>#REF!*(1+#REF!)^(240-A68)</f>
        <v>#REF!</v>
      </c>
      <c r="I68" s="31">
        <f>IF($A68&lt;&gt;"",IF(AND('Mortgage summary'!$E$9="YES",$A68&lt;='Mortgage summary'!$E$10),'Mortgage summary'!$E$11,F68+G68),"")</f>
        <v>6.0000000000000005E-2</v>
      </c>
      <c r="J68" s="5"/>
    </row>
    <row r="69" spans="1:10" x14ac:dyDescent="0.35">
      <c r="A69" s="27">
        <f>IFERROR(IF(A68+1&lt;='Mortgage summary'!$E$5,A68+1,""),"")</f>
        <v>64</v>
      </c>
      <c r="B69" s="28">
        <f>IF(A69&lt;&gt;"",ROUND(IF('Mortgage summary'!$E$12="stale",-PMT(I69/12,'Mortgage summary'!$E$5-A68,E68,0),C69+D69),2),"")</f>
        <v>1288.5999999999999</v>
      </c>
      <c r="C69" s="28">
        <f>IF(A69&lt;&gt;"",IF('Mortgage summary'!$E$12="decrease",E68/('Mortgage summary'!$E$5-A68),IF(B69-D69&gt;E68,E68,B69-D69)),"")</f>
        <v>395.14657085744</v>
      </c>
      <c r="D69" s="28">
        <f t="shared" si="1"/>
        <v>893.45342914255991</v>
      </c>
      <c r="E69" s="28">
        <f t="shared" si="2"/>
        <v>178295.53925765454</v>
      </c>
      <c r="F69" s="29">
        <f>IF(A69&lt;&gt;"",'Mortgage summary'!$E$6,"")</f>
        <v>3.5000000000000003E-2</v>
      </c>
      <c r="G69" s="29">
        <f>IF(A69&lt;&gt;"",'Mortgage summary'!$E$7,"")</f>
        <v>2.5000000000000001E-2</v>
      </c>
      <c r="H69" s="30" t="e">
        <f>#REF!*(1+#REF!)^(240-A69)</f>
        <v>#REF!</v>
      </c>
      <c r="I69" s="31">
        <f>IF($A69&lt;&gt;"",IF(AND('Mortgage summary'!$E$9="YES",$A69&lt;='Mortgage summary'!$E$10),'Mortgage summary'!$E$11,F69+G69),"")</f>
        <v>6.0000000000000005E-2</v>
      </c>
      <c r="J69" s="5"/>
    </row>
    <row r="70" spans="1:10" x14ac:dyDescent="0.35">
      <c r="A70" s="27">
        <f>IFERROR(IF(A69+1&lt;='Mortgage summary'!$E$5,A69+1,""),"")</f>
        <v>65</v>
      </c>
      <c r="B70" s="28">
        <f>IF(A70&lt;&gt;"",ROUND(IF('Mortgage summary'!$E$12="stale",-PMT(I70/12,'Mortgage summary'!$E$5-A69,E69,0),C70+D70),2),"")</f>
        <v>1288.5999999999999</v>
      </c>
      <c r="C70" s="28">
        <f>IF(A70&lt;&gt;"",IF('Mortgage summary'!$E$12="decrease",E69/('Mortgage summary'!$E$5-A69),IF(B70-D70&gt;E69,E69,B70-D70)),"")</f>
        <v>397.12230371172711</v>
      </c>
      <c r="D70" s="28">
        <f t="shared" ref="D70:D133" si="3">IF(A70&lt;&gt;"",E69*I70/12,"")</f>
        <v>891.4776962882728</v>
      </c>
      <c r="E70" s="28">
        <f t="shared" ref="E70:E133" si="4">IF(A70&lt;&gt;"",E69-C70,"")</f>
        <v>177898.41695394283</v>
      </c>
      <c r="F70" s="29">
        <f>IF(A70&lt;&gt;"",'Mortgage summary'!$E$6,"")</f>
        <v>3.5000000000000003E-2</v>
      </c>
      <c r="G70" s="29">
        <f>IF(A70&lt;&gt;"",'Mortgage summary'!$E$7,"")</f>
        <v>2.5000000000000001E-2</v>
      </c>
      <c r="H70" s="30" t="e">
        <f>#REF!*(1+#REF!)^(240-A70)</f>
        <v>#REF!</v>
      </c>
      <c r="I70" s="31">
        <f>IF($A70&lt;&gt;"",IF(AND('Mortgage summary'!$E$9="YES",$A70&lt;='Mortgage summary'!$E$10),'Mortgage summary'!$E$11,F70+G70),"")</f>
        <v>6.0000000000000005E-2</v>
      </c>
      <c r="J70" s="5"/>
    </row>
    <row r="71" spans="1:10" x14ac:dyDescent="0.35">
      <c r="A71" s="27">
        <f>IFERROR(IF(A70+1&lt;='Mortgage summary'!$E$5,A70+1,""),"")</f>
        <v>66</v>
      </c>
      <c r="B71" s="28">
        <f>IF(A71&lt;&gt;"",ROUND(IF('Mortgage summary'!$E$12="stale",-PMT(I71/12,'Mortgage summary'!$E$5-A70,E70,0),C71+D71),2),"")</f>
        <v>1288.5999999999999</v>
      </c>
      <c r="C71" s="28">
        <f>IF(A71&lt;&gt;"",IF('Mortgage summary'!$E$12="decrease",E70/('Mortgage summary'!$E$5-A70),IF(B71-D71&gt;E70,E70,B71-D71)),"")</f>
        <v>399.10791523028581</v>
      </c>
      <c r="D71" s="28">
        <f t="shared" si="3"/>
        <v>889.4920847697141</v>
      </c>
      <c r="E71" s="28">
        <f t="shared" si="4"/>
        <v>177499.30903871253</v>
      </c>
      <c r="F71" s="29">
        <f>IF(A71&lt;&gt;"",'Mortgage summary'!$E$6,"")</f>
        <v>3.5000000000000003E-2</v>
      </c>
      <c r="G71" s="29">
        <f>IF(A71&lt;&gt;"",'Mortgage summary'!$E$7,"")</f>
        <v>2.5000000000000001E-2</v>
      </c>
      <c r="H71" s="30" t="e">
        <f>#REF!*(1+#REF!)^(240-A71)</f>
        <v>#REF!</v>
      </c>
      <c r="I71" s="31">
        <f>IF($A71&lt;&gt;"",IF(AND('Mortgage summary'!$E$9="YES",$A71&lt;='Mortgage summary'!$E$10),'Mortgage summary'!$E$11,F71+G71),"")</f>
        <v>6.0000000000000005E-2</v>
      </c>
      <c r="J71" s="5"/>
    </row>
    <row r="72" spans="1:10" x14ac:dyDescent="0.35">
      <c r="A72" s="27">
        <f>IFERROR(IF(A71+1&lt;='Mortgage summary'!$E$5,A71+1,""),"")</f>
        <v>67</v>
      </c>
      <c r="B72" s="28">
        <f>IF(A72&lt;&gt;"",ROUND(IF('Mortgage summary'!$E$12="stale",-PMT(I72/12,'Mortgage summary'!$E$5-A71,E71,0),C72+D72),2),"")</f>
        <v>1288.5999999999999</v>
      </c>
      <c r="C72" s="28">
        <f>IF(A72&lt;&gt;"",IF('Mortgage summary'!$E$12="decrease",E71/('Mortgage summary'!$E$5-A71),IF(B72-D72&gt;E71,E71,B72-D72)),"")</f>
        <v>401.10345480643718</v>
      </c>
      <c r="D72" s="28">
        <f t="shared" si="3"/>
        <v>887.49654519356272</v>
      </c>
      <c r="E72" s="28">
        <f t="shared" si="4"/>
        <v>177098.20558390609</v>
      </c>
      <c r="F72" s="29">
        <f>IF(A72&lt;&gt;"",'Mortgage summary'!$E$6,"")</f>
        <v>3.5000000000000003E-2</v>
      </c>
      <c r="G72" s="29">
        <f>IF(A72&lt;&gt;"",'Mortgage summary'!$E$7,"")</f>
        <v>2.5000000000000001E-2</v>
      </c>
      <c r="H72" s="30" t="e">
        <f>#REF!*(1+#REF!)^(240-A72)</f>
        <v>#REF!</v>
      </c>
      <c r="I72" s="31">
        <f>IF($A72&lt;&gt;"",IF(AND('Mortgage summary'!$E$9="YES",$A72&lt;='Mortgage summary'!$E$10),'Mortgage summary'!$E$11,F72+G72),"")</f>
        <v>6.0000000000000005E-2</v>
      </c>
      <c r="J72" s="5"/>
    </row>
    <row r="73" spans="1:10" x14ac:dyDescent="0.35">
      <c r="A73" s="27">
        <f>IFERROR(IF(A72+1&lt;='Mortgage summary'!$E$5,A72+1,""),"")</f>
        <v>68</v>
      </c>
      <c r="B73" s="28">
        <f>IF(A73&lt;&gt;"",ROUND(IF('Mortgage summary'!$E$12="stale",-PMT(I73/12,'Mortgage summary'!$E$5-A72,E72,0),C73+D73),2),"")</f>
        <v>1288.5999999999999</v>
      </c>
      <c r="C73" s="28">
        <f>IF(A73&lt;&gt;"",IF('Mortgage summary'!$E$12="decrease",E72/('Mortgage summary'!$E$5-A72),IF(B73-D73&gt;E72,E72,B73-D73)),"")</f>
        <v>403.10897208046936</v>
      </c>
      <c r="D73" s="28">
        <f t="shared" si="3"/>
        <v>885.49102791953055</v>
      </c>
      <c r="E73" s="28">
        <f t="shared" si="4"/>
        <v>176695.09661182563</v>
      </c>
      <c r="F73" s="29">
        <f>IF(A73&lt;&gt;"",'Mortgage summary'!$E$6,"")</f>
        <v>3.5000000000000003E-2</v>
      </c>
      <c r="G73" s="29">
        <f>IF(A73&lt;&gt;"",'Mortgage summary'!$E$7,"")</f>
        <v>2.5000000000000001E-2</v>
      </c>
      <c r="H73" s="30" t="e">
        <f>#REF!*(1+#REF!)^(240-A73)</f>
        <v>#REF!</v>
      </c>
      <c r="I73" s="31">
        <f>IF($A73&lt;&gt;"",IF(AND('Mortgage summary'!$E$9="YES",$A73&lt;='Mortgage summary'!$E$10),'Mortgage summary'!$E$11,F73+G73),"")</f>
        <v>6.0000000000000005E-2</v>
      </c>
      <c r="J73" s="5"/>
    </row>
    <row r="74" spans="1:10" x14ac:dyDescent="0.35">
      <c r="A74" s="27">
        <f>IFERROR(IF(A73+1&lt;='Mortgage summary'!$E$5,A73+1,""),"")</f>
        <v>69</v>
      </c>
      <c r="B74" s="28">
        <f>IF(A74&lt;&gt;"",ROUND(IF('Mortgage summary'!$E$12="stale",-PMT(I74/12,'Mortgage summary'!$E$5-A73,E73,0),C74+D74),2),"")</f>
        <v>1288.5999999999999</v>
      </c>
      <c r="C74" s="28">
        <f>IF(A74&lt;&gt;"",IF('Mortgage summary'!$E$12="decrease",E73/('Mortgage summary'!$E$5-A73),IF(B74-D74&gt;E73,E73,B74-D74)),"")</f>
        <v>405.12451694087167</v>
      </c>
      <c r="D74" s="28">
        <f t="shared" si="3"/>
        <v>883.47548305912824</v>
      </c>
      <c r="E74" s="28">
        <f t="shared" si="4"/>
        <v>176289.97209488475</v>
      </c>
      <c r="F74" s="29">
        <f>IF(A74&lt;&gt;"",'Mortgage summary'!$E$6,"")</f>
        <v>3.5000000000000003E-2</v>
      </c>
      <c r="G74" s="29">
        <f>IF(A74&lt;&gt;"",'Mortgage summary'!$E$7,"")</f>
        <v>2.5000000000000001E-2</v>
      </c>
      <c r="H74" s="30" t="e">
        <f>#REF!*(1+#REF!)^(240-A74)</f>
        <v>#REF!</v>
      </c>
      <c r="I74" s="31">
        <f>IF($A74&lt;&gt;"",IF(AND('Mortgage summary'!$E$9="YES",$A74&lt;='Mortgage summary'!$E$10),'Mortgage summary'!$E$11,F74+G74),"")</f>
        <v>6.0000000000000005E-2</v>
      </c>
      <c r="J74" s="5"/>
    </row>
    <row r="75" spans="1:10" x14ac:dyDescent="0.35">
      <c r="A75" s="27">
        <f>IFERROR(IF(A74+1&lt;='Mortgage summary'!$E$5,A74+1,""),"")</f>
        <v>70</v>
      </c>
      <c r="B75" s="28">
        <f>IF(A75&lt;&gt;"",ROUND(IF('Mortgage summary'!$E$12="stale",-PMT(I75/12,'Mortgage summary'!$E$5-A74,E74,0),C75+D75),2),"")</f>
        <v>1288.5999999999999</v>
      </c>
      <c r="C75" s="28">
        <f>IF(A75&lt;&gt;"",IF('Mortgage summary'!$E$12="decrease",E74/('Mortgage summary'!$E$5-A74),IF(B75-D75&gt;E74,E74,B75-D75)),"")</f>
        <v>407.15013952557604</v>
      </c>
      <c r="D75" s="28">
        <f t="shared" si="3"/>
        <v>881.44986047442387</v>
      </c>
      <c r="E75" s="28">
        <f t="shared" si="4"/>
        <v>175882.82195535919</v>
      </c>
      <c r="F75" s="29">
        <f>IF(A75&lt;&gt;"",'Mortgage summary'!$E$6,"")</f>
        <v>3.5000000000000003E-2</v>
      </c>
      <c r="G75" s="29">
        <f>IF(A75&lt;&gt;"",'Mortgage summary'!$E$7,"")</f>
        <v>2.5000000000000001E-2</v>
      </c>
      <c r="H75" s="30" t="e">
        <f>#REF!*(1+#REF!)^(240-A75)</f>
        <v>#REF!</v>
      </c>
      <c r="I75" s="31">
        <f>IF($A75&lt;&gt;"",IF(AND('Mortgage summary'!$E$9="YES",$A75&lt;='Mortgage summary'!$E$10),'Mortgage summary'!$E$11,F75+G75),"")</f>
        <v>6.0000000000000005E-2</v>
      </c>
      <c r="J75" s="5"/>
    </row>
    <row r="76" spans="1:10" x14ac:dyDescent="0.35">
      <c r="A76" s="27">
        <f>IFERROR(IF(A75+1&lt;='Mortgage summary'!$E$5,A75+1,""),"")</f>
        <v>71</v>
      </c>
      <c r="B76" s="28">
        <f>IF(A76&lt;&gt;"",ROUND(IF('Mortgage summary'!$E$12="stale",-PMT(I76/12,'Mortgage summary'!$E$5-A75,E75,0),C76+D76),2),"")</f>
        <v>1288.5999999999999</v>
      </c>
      <c r="C76" s="28">
        <f>IF(A76&lt;&gt;"",IF('Mortgage summary'!$E$12="decrease",E75/('Mortgage summary'!$E$5-A75),IF(B76-D76&gt;E75,E75,B76-D76)),"")</f>
        <v>409.18589022320384</v>
      </c>
      <c r="D76" s="28">
        <f t="shared" si="3"/>
        <v>879.41410977679607</v>
      </c>
      <c r="E76" s="28">
        <f t="shared" si="4"/>
        <v>175473.636065136</v>
      </c>
      <c r="F76" s="29">
        <f>IF(A76&lt;&gt;"",'Mortgage summary'!$E$6,"")</f>
        <v>3.5000000000000003E-2</v>
      </c>
      <c r="G76" s="29">
        <f>IF(A76&lt;&gt;"",'Mortgage summary'!$E$7,"")</f>
        <v>2.5000000000000001E-2</v>
      </c>
      <c r="H76" s="30" t="e">
        <f>#REF!*(1+#REF!)^(240-A76)</f>
        <v>#REF!</v>
      </c>
      <c r="I76" s="31">
        <f>IF($A76&lt;&gt;"",IF(AND('Mortgage summary'!$E$9="YES",$A76&lt;='Mortgage summary'!$E$10),'Mortgage summary'!$E$11,F76+G76),"")</f>
        <v>6.0000000000000005E-2</v>
      </c>
      <c r="J76" s="5"/>
    </row>
    <row r="77" spans="1:10" s="10" customFormat="1" x14ac:dyDescent="0.35">
      <c r="A77" s="32">
        <f>IFERROR(IF(A76+1&lt;='Mortgage summary'!$E$5,A76+1,""),"")</f>
        <v>72</v>
      </c>
      <c r="B77" s="33">
        <f>IF(A77&lt;&gt;"",ROUND(IF('Mortgage summary'!$E$12="stale",-PMT(I77/12,'Mortgage summary'!$E$5-A76,E76,0),C77+D77),2),"")</f>
        <v>1288.5999999999999</v>
      </c>
      <c r="C77" s="33">
        <f>IF(A77&lt;&gt;"",IF('Mortgage summary'!$E$12="decrease",E76/('Mortgage summary'!$E$5-A76),IF(B77-D77&gt;E76,E76,B77-D77)),"")</f>
        <v>411.23181967431981</v>
      </c>
      <c r="D77" s="33">
        <f t="shared" si="3"/>
        <v>877.3681803256801</v>
      </c>
      <c r="E77" s="33">
        <f t="shared" si="4"/>
        <v>175062.40424546169</v>
      </c>
      <c r="F77" s="34">
        <f>IF(A77&lt;&gt;"",'Mortgage summary'!$E$6,"")</f>
        <v>3.5000000000000003E-2</v>
      </c>
      <c r="G77" s="34">
        <f>IF(A77&lt;&gt;"",'Mortgage summary'!$E$7,"")</f>
        <v>2.5000000000000001E-2</v>
      </c>
      <c r="H77" s="35" t="e">
        <f>#REF!*(1+#REF!)^(240-A77)</f>
        <v>#REF!</v>
      </c>
      <c r="I77" s="31">
        <f>IF($A77&lt;&gt;"",IF(AND('Mortgage summary'!$E$9="YES",$A77&lt;='Mortgage summary'!$E$10),'Mortgage summary'!$E$11,F77+G77),"")</f>
        <v>6.0000000000000005E-2</v>
      </c>
      <c r="J77" s="9"/>
    </row>
    <row r="78" spans="1:10" x14ac:dyDescent="0.35">
      <c r="A78" s="27">
        <f>IFERROR(IF(A77+1&lt;='Mortgage summary'!$E$5,A77+1,""),"")</f>
        <v>73</v>
      </c>
      <c r="B78" s="28">
        <f>IF(A78&lt;&gt;"",ROUND(IF('Mortgage summary'!$E$12="stale",-PMT(I78/12,'Mortgage summary'!$E$5-A77,E77,0),C78+D78),2),"")</f>
        <v>1288.5999999999999</v>
      </c>
      <c r="C78" s="28">
        <f>IF(A78&lt;&gt;"",IF('Mortgage summary'!$E$12="decrease",E77/('Mortgage summary'!$E$5-A77),IF(B78-D78&gt;E77,E77,B78-D78)),"")</f>
        <v>413.28797877269142</v>
      </c>
      <c r="D78" s="28">
        <f t="shared" si="3"/>
        <v>875.31202122730849</v>
      </c>
      <c r="E78" s="28">
        <f t="shared" si="4"/>
        <v>174649.116266689</v>
      </c>
      <c r="F78" s="29">
        <f>IF(A78&lt;&gt;"",'Mortgage summary'!$E$6,"")</f>
        <v>3.5000000000000003E-2</v>
      </c>
      <c r="G78" s="29">
        <f>IF(A78&lt;&gt;"",'Mortgage summary'!$E$7,"")</f>
        <v>2.5000000000000001E-2</v>
      </c>
      <c r="H78" s="30" t="e">
        <f>#REF!*(1+#REF!)^(240-A78)</f>
        <v>#REF!</v>
      </c>
      <c r="I78" s="31">
        <f>IF($A78&lt;&gt;"",IF(AND('Mortgage summary'!$E$9="YES",$A78&lt;='Mortgage summary'!$E$10),'Mortgage summary'!$E$11,F78+G78),"")</f>
        <v>6.0000000000000005E-2</v>
      </c>
      <c r="J78" s="5"/>
    </row>
    <row r="79" spans="1:10" x14ac:dyDescent="0.35">
      <c r="A79" s="27">
        <f>IFERROR(IF(A78+1&lt;='Mortgage summary'!$E$5,A78+1,""),"")</f>
        <v>74</v>
      </c>
      <c r="B79" s="28">
        <f>IF(A79&lt;&gt;"",ROUND(IF('Mortgage summary'!$E$12="stale",-PMT(I79/12,'Mortgage summary'!$E$5-A78,E78,0),C79+D79),2),"")</f>
        <v>1288.5999999999999</v>
      </c>
      <c r="C79" s="28">
        <f>IF(A79&lt;&gt;"",IF('Mortgage summary'!$E$12="decrease",E78/('Mortgage summary'!$E$5-A78),IF(B79-D79&gt;E78,E78,B79-D79)),"")</f>
        <v>415.35441866655481</v>
      </c>
      <c r="D79" s="28">
        <f t="shared" si="3"/>
        <v>873.2455813334451</v>
      </c>
      <c r="E79" s="28">
        <f t="shared" si="4"/>
        <v>174233.76184802243</v>
      </c>
      <c r="F79" s="29">
        <f>IF(A79&lt;&gt;"",'Mortgage summary'!$E$6,"")</f>
        <v>3.5000000000000003E-2</v>
      </c>
      <c r="G79" s="29">
        <f>IF(A79&lt;&gt;"",'Mortgage summary'!$E$7,"")</f>
        <v>2.5000000000000001E-2</v>
      </c>
      <c r="H79" s="30" t="e">
        <f>#REF!*(1+#REF!)^(240-A79)</f>
        <v>#REF!</v>
      </c>
      <c r="I79" s="31">
        <f>IF($A79&lt;&gt;"",IF(AND('Mortgage summary'!$E$9="YES",$A79&lt;='Mortgage summary'!$E$10),'Mortgage summary'!$E$11,F79+G79),"")</f>
        <v>6.0000000000000005E-2</v>
      </c>
      <c r="J79" s="5"/>
    </row>
    <row r="80" spans="1:10" x14ac:dyDescent="0.35">
      <c r="A80" s="27">
        <f>IFERROR(IF(A79+1&lt;='Mortgage summary'!$E$5,A79+1,""),"")</f>
        <v>75</v>
      </c>
      <c r="B80" s="28">
        <f>IF(A80&lt;&gt;"",ROUND(IF('Mortgage summary'!$E$12="stale",-PMT(I80/12,'Mortgage summary'!$E$5-A79,E79,0),C80+D80),2),"")</f>
        <v>1288.5999999999999</v>
      </c>
      <c r="C80" s="28">
        <f>IF(A80&lt;&gt;"",IF('Mortgage summary'!$E$12="decrease",E79/('Mortgage summary'!$E$5-A79),IF(B80-D80&gt;E79,E79,B80-D80)),"")</f>
        <v>417.43119075988761</v>
      </c>
      <c r="D80" s="28">
        <f t="shared" si="3"/>
        <v>871.1688092401123</v>
      </c>
      <c r="E80" s="28">
        <f t="shared" si="4"/>
        <v>173816.33065726256</v>
      </c>
      <c r="F80" s="29">
        <f>IF(A80&lt;&gt;"",'Mortgage summary'!$E$6,"")</f>
        <v>3.5000000000000003E-2</v>
      </c>
      <c r="G80" s="29">
        <f>IF(A80&lt;&gt;"",'Mortgage summary'!$E$7,"")</f>
        <v>2.5000000000000001E-2</v>
      </c>
      <c r="H80" s="30" t="e">
        <f>#REF!*(1+#REF!)^(240-A80)</f>
        <v>#REF!</v>
      </c>
      <c r="I80" s="31">
        <f>IF($A80&lt;&gt;"",IF(AND('Mortgage summary'!$E$9="YES",$A80&lt;='Mortgage summary'!$E$10),'Mortgage summary'!$E$11,F80+G80),"")</f>
        <v>6.0000000000000005E-2</v>
      </c>
      <c r="J80" s="5"/>
    </row>
    <row r="81" spans="1:10" x14ac:dyDescent="0.35">
      <c r="A81" s="27">
        <f>IFERROR(IF(A80+1&lt;='Mortgage summary'!$E$5,A80+1,""),"")</f>
        <v>76</v>
      </c>
      <c r="B81" s="28">
        <f>IF(A81&lt;&gt;"",ROUND(IF('Mortgage summary'!$E$12="stale",-PMT(I81/12,'Mortgage summary'!$E$5-A80,E80,0),C81+D81),2),"")</f>
        <v>1288.5999999999999</v>
      </c>
      <c r="C81" s="28">
        <f>IF(A81&lt;&gt;"",IF('Mortgage summary'!$E$12="decrease",E80/('Mortgage summary'!$E$5-A80),IF(B81-D81&gt;E80,E80,B81-D81)),"")</f>
        <v>419.51834671368704</v>
      </c>
      <c r="D81" s="28">
        <f t="shared" si="3"/>
        <v>869.08165328631287</v>
      </c>
      <c r="E81" s="28">
        <f t="shared" si="4"/>
        <v>173396.81231054888</v>
      </c>
      <c r="F81" s="29">
        <f>IF(A81&lt;&gt;"",'Mortgage summary'!$E$6,"")</f>
        <v>3.5000000000000003E-2</v>
      </c>
      <c r="G81" s="29">
        <f>IF(A81&lt;&gt;"",'Mortgage summary'!$E$7,"")</f>
        <v>2.5000000000000001E-2</v>
      </c>
      <c r="H81" s="30" t="e">
        <f>#REF!*(1+#REF!)^(240-A81)</f>
        <v>#REF!</v>
      </c>
      <c r="I81" s="31">
        <f>IF($A81&lt;&gt;"",IF(AND('Mortgage summary'!$E$9="YES",$A81&lt;='Mortgage summary'!$E$10),'Mortgage summary'!$E$11,F81+G81),"")</f>
        <v>6.0000000000000005E-2</v>
      </c>
      <c r="J81" s="5"/>
    </row>
    <row r="82" spans="1:10" x14ac:dyDescent="0.35">
      <c r="A82" s="27">
        <f>IFERROR(IF(A81+1&lt;='Mortgage summary'!$E$5,A81+1,""),"")</f>
        <v>77</v>
      </c>
      <c r="B82" s="28">
        <f>IF(A82&lt;&gt;"",ROUND(IF('Mortgage summary'!$E$12="stale",-PMT(I82/12,'Mortgage summary'!$E$5-A81,E81,0),C82+D82),2),"")</f>
        <v>1288.5999999999999</v>
      </c>
      <c r="C82" s="28">
        <f>IF(A82&lt;&gt;"",IF('Mortgage summary'!$E$12="decrease",E81/('Mortgage summary'!$E$5-A81),IF(B82-D82&gt;E81,E81,B82-D82)),"")</f>
        <v>421.61593844725542</v>
      </c>
      <c r="D82" s="28">
        <f t="shared" si="3"/>
        <v>866.98406155274449</v>
      </c>
      <c r="E82" s="28">
        <f t="shared" si="4"/>
        <v>172975.19637210164</v>
      </c>
      <c r="F82" s="29">
        <f>IF(A82&lt;&gt;"",'Mortgage summary'!$E$6,"")</f>
        <v>3.5000000000000003E-2</v>
      </c>
      <c r="G82" s="29">
        <f>IF(A82&lt;&gt;"",'Mortgage summary'!$E$7,"")</f>
        <v>2.5000000000000001E-2</v>
      </c>
      <c r="H82" s="30" t="e">
        <f>#REF!*(1+#REF!)^(240-A82)</f>
        <v>#REF!</v>
      </c>
      <c r="I82" s="31">
        <f>IF($A82&lt;&gt;"",IF(AND('Mortgage summary'!$E$9="YES",$A82&lt;='Mortgage summary'!$E$10),'Mortgage summary'!$E$11,F82+G82),"")</f>
        <v>6.0000000000000005E-2</v>
      </c>
      <c r="J82" s="5"/>
    </row>
    <row r="83" spans="1:10" x14ac:dyDescent="0.35">
      <c r="A83" s="27">
        <f>IFERROR(IF(A82+1&lt;='Mortgage summary'!$E$5,A82+1,""),"")</f>
        <v>78</v>
      </c>
      <c r="B83" s="28">
        <f>IF(A83&lt;&gt;"",ROUND(IF('Mortgage summary'!$E$12="stale",-PMT(I83/12,'Mortgage summary'!$E$5-A82,E82,0),C83+D83),2),"")</f>
        <v>1288.5999999999999</v>
      </c>
      <c r="C83" s="28">
        <f>IF(A83&lt;&gt;"",IF('Mortgage summary'!$E$12="decrease",E82/('Mortgage summary'!$E$5-A82),IF(B83-D83&gt;E82,E82,B83-D83)),"")</f>
        <v>423.7240181394917</v>
      </c>
      <c r="D83" s="28">
        <f t="shared" si="3"/>
        <v>864.8759818605082</v>
      </c>
      <c r="E83" s="28">
        <f t="shared" si="4"/>
        <v>172551.47235396213</v>
      </c>
      <c r="F83" s="29">
        <f>IF(A83&lt;&gt;"",'Mortgage summary'!$E$6,"")</f>
        <v>3.5000000000000003E-2</v>
      </c>
      <c r="G83" s="29">
        <f>IF(A83&lt;&gt;"",'Mortgage summary'!$E$7,"")</f>
        <v>2.5000000000000001E-2</v>
      </c>
      <c r="H83" s="30" t="e">
        <f>#REF!*(1+#REF!)^(240-A83)</f>
        <v>#REF!</v>
      </c>
      <c r="I83" s="31">
        <f>IF($A83&lt;&gt;"",IF(AND('Mortgage summary'!$E$9="YES",$A83&lt;='Mortgage summary'!$E$10),'Mortgage summary'!$E$11,F83+G83),"")</f>
        <v>6.0000000000000005E-2</v>
      </c>
      <c r="J83" s="5"/>
    </row>
    <row r="84" spans="1:10" x14ac:dyDescent="0.35">
      <c r="A84" s="27">
        <f>IFERROR(IF(A83+1&lt;='Mortgage summary'!$E$5,A83+1,""),"")</f>
        <v>79</v>
      </c>
      <c r="B84" s="28">
        <f>IF(A84&lt;&gt;"",ROUND(IF('Mortgage summary'!$E$12="stale",-PMT(I84/12,'Mortgage summary'!$E$5-A83,E83,0),C84+D84),2),"")</f>
        <v>1288.5999999999999</v>
      </c>
      <c r="C84" s="28">
        <f>IF(A84&lt;&gt;"",IF('Mortgage summary'!$E$12="decrease",E83/('Mortgage summary'!$E$5-A83),IF(B84-D84&gt;E83,E83,B84-D84)),"")</f>
        <v>425.84263823018921</v>
      </c>
      <c r="D84" s="28">
        <f t="shared" si="3"/>
        <v>862.7573617698107</v>
      </c>
      <c r="E84" s="28">
        <f t="shared" si="4"/>
        <v>172125.62971573195</v>
      </c>
      <c r="F84" s="29">
        <f>IF(A84&lt;&gt;"",'Mortgage summary'!$E$6,"")</f>
        <v>3.5000000000000003E-2</v>
      </c>
      <c r="G84" s="29">
        <f>IF(A84&lt;&gt;"",'Mortgage summary'!$E$7,"")</f>
        <v>2.5000000000000001E-2</v>
      </c>
      <c r="H84" s="30" t="e">
        <f>#REF!*(1+#REF!)^(240-A84)</f>
        <v>#REF!</v>
      </c>
      <c r="I84" s="31">
        <f>IF($A84&lt;&gt;"",IF(AND('Mortgage summary'!$E$9="YES",$A84&lt;='Mortgage summary'!$E$10),'Mortgage summary'!$E$11,F84+G84),"")</f>
        <v>6.0000000000000005E-2</v>
      </c>
      <c r="J84" s="5"/>
    </row>
    <row r="85" spans="1:10" x14ac:dyDescent="0.35">
      <c r="A85" s="27">
        <f>IFERROR(IF(A84+1&lt;='Mortgage summary'!$E$5,A84+1,""),"")</f>
        <v>80</v>
      </c>
      <c r="B85" s="28">
        <f>IF(A85&lt;&gt;"",ROUND(IF('Mortgage summary'!$E$12="stale",-PMT(I85/12,'Mortgage summary'!$E$5-A84,E84,0),C85+D85),2),"")</f>
        <v>1288.5999999999999</v>
      </c>
      <c r="C85" s="28">
        <f>IF(A85&lt;&gt;"",IF('Mortgage summary'!$E$12="decrease",E84/('Mortgage summary'!$E$5-A84),IF(B85-D85&gt;E84,E84,B85-D85)),"")</f>
        <v>427.97185142134003</v>
      </c>
      <c r="D85" s="28">
        <f t="shared" si="3"/>
        <v>860.62814857865988</v>
      </c>
      <c r="E85" s="28">
        <f t="shared" si="4"/>
        <v>171697.6578643106</v>
      </c>
      <c r="F85" s="29">
        <f>IF(A85&lt;&gt;"",'Mortgage summary'!$E$6,"")</f>
        <v>3.5000000000000003E-2</v>
      </c>
      <c r="G85" s="29">
        <f>IF(A85&lt;&gt;"",'Mortgage summary'!$E$7,"")</f>
        <v>2.5000000000000001E-2</v>
      </c>
      <c r="H85" s="30" t="e">
        <f>#REF!*(1+#REF!)^(240-A85)</f>
        <v>#REF!</v>
      </c>
      <c r="I85" s="31">
        <f>IF($A85&lt;&gt;"",IF(AND('Mortgage summary'!$E$9="YES",$A85&lt;='Mortgage summary'!$E$10),'Mortgage summary'!$E$11,F85+G85),"")</f>
        <v>6.0000000000000005E-2</v>
      </c>
      <c r="J85" s="5"/>
    </row>
    <row r="86" spans="1:10" x14ac:dyDescent="0.35">
      <c r="A86" s="27">
        <f>IFERROR(IF(A85+1&lt;='Mortgage summary'!$E$5,A85+1,""),"")</f>
        <v>81</v>
      </c>
      <c r="B86" s="28">
        <f>IF(A86&lt;&gt;"",ROUND(IF('Mortgage summary'!$E$12="stale",-PMT(I86/12,'Mortgage summary'!$E$5-A85,E85,0),C86+D86),2),"")</f>
        <v>1288.5999999999999</v>
      </c>
      <c r="C86" s="28">
        <f>IF(A86&lt;&gt;"",IF('Mortgage summary'!$E$12="decrease",E85/('Mortgage summary'!$E$5-A85),IF(B86-D86&gt;E85,E85,B86-D86)),"")</f>
        <v>430.1117106784468</v>
      </c>
      <c r="D86" s="28">
        <f t="shared" si="3"/>
        <v>858.48828932155311</v>
      </c>
      <c r="E86" s="28">
        <f t="shared" si="4"/>
        <v>171267.54615363217</v>
      </c>
      <c r="F86" s="29">
        <f>IF(A86&lt;&gt;"",'Mortgage summary'!$E$6,"")</f>
        <v>3.5000000000000003E-2</v>
      </c>
      <c r="G86" s="29">
        <f>IF(A86&lt;&gt;"",'Mortgage summary'!$E$7,"")</f>
        <v>2.5000000000000001E-2</v>
      </c>
      <c r="H86" s="30" t="e">
        <f>#REF!*(1+#REF!)^(240-A86)</f>
        <v>#REF!</v>
      </c>
      <c r="I86" s="31">
        <f>IF($A86&lt;&gt;"",IF(AND('Mortgage summary'!$E$9="YES",$A86&lt;='Mortgage summary'!$E$10),'Mortgage summary'!$E$11,F86+G86),"")</f>
        <v>6.0000000000000005E-2</v>
      </c>
      <c r="J86" s="5"/>
    </row>
    <row r="87" spans="1:10" x14ac:dyDescent="0.35">
      <c r="A87" s="27">
        <f>IFERROR(IF(A86+1&lt;='Mortgage summary'!$E$5,A86+1,""),"")</f>
        <v>82</v>
      </c>
      <c r="B87" s="28">
        <f>IF(A87&lt;&gt;"",ROUND(IF('Mortgage summary'!$E$12="stale",-PMT(I87/12,'Mortgage summary'!$E$5-A86,E86,0),C87+D87),2),"")</f>
        <v>1288.5999999999999</v>
      </c>
      <c r="C87" s="28">
        <f>IF(A87&lt;&gt;"",IF('Mortgage summary'!$E$12="decrease",E86/('Mortgage summary'!$E$5-A86),IF(B87-D87&gt;E86,E86,B87-D87)),"")</f>
        <v>432.26226923183901</v>
      </c>
      <c r="D87" s="28">
        <f t="shared" si="3"/>
        <v>856.3377307681609</v>
      </c>
      <c r="E87" s="28">
        <f t="shared" si="4"/>
        <v>170835.28388440033</v>
      </c>
      <c r="F87" s="29">
        <f>IF(A87&lt;&gt;"",'Mortgage summary'!$E$6,"")</f>
        <v>3.5000000000000003E-2</v>
      </c>
      <c r="G87" s="29">
        <f>IF(A87&lt;&gt;"",'Mortgage summary'!$E$7,"")</f>
        <v>2.5000000000000001E-2</v>
      </c>
      <c r="H87" s="30" t="e">
        <f>#REF!*(1+#REF!)^(240-A87)</f>
        <v>#REF!</v>
      </c>
      <c r="I87" s="31">
        <f>IF($A87&lt;&gt;"",IF(AND('Mortgage summary'!$E$9="YES",$A87&lt;='Mortgage summary'!$E$10),'Mortgage summary'!$E$11,F87+G87),"")</f>
        <v>6.0000000000000005E-2</v>
      </c>
      <c r="J87" s="5"/>
    </row>
    <row r="88" spans="1:10" x14ac:dyDescent="0.35">
      <c r="A88" s="27">
        <f>IFERROR(IF(A87+1&lt;='Mortgage summary'!$E$5,A87+1,""),"")</f>
        <v>83</v>
      </c>
      <c r="B88" s="28">
        <f>IF(A88&lt;&gt;"",ROUND(IF('Mortgage summary'!$E$12="stale",-PMT(I88/12,'Mortgage summary'!$E$5-A87,E87,0),C88+D88),2),"")</f>
        <v>1288.5999999999999</v>
      </c>
      <c r="C88" s="28">
        <f>IF(A88&lt;&gt;"",IF('Mortgage summary'!$E$12="decrease",E87/('Mortgage summary'!$E$5-A87),IF(B88-D88&gt;E87,E87,B88-D88)),"")</f>
        <v>434.42358057799822</v>
      </c>
      <c r="D88" s="28">
        <f t="shared" si="3"/>
        <v>854.17641942200169</v>
      </c>
      <c r="E88" s="28">
        <f t="shared" si="4"/>
        <v>170400.86030382232</v>
      </c>
      <c r="F88" s="29">
        <f>IF(A88&lt;&gt;"",'Mortgage summary'!$E$6,"")</f>
        <v>3.5000000000000003E-2</v>
      </c>
      <c r="G88" s="29">
        <f>IF(A88&lt;&gt;"",'Mortgage summary'!$E$7,"")</f>
        <v>2.5000000000000001E-2</v>
      </c>
      <c r="H88" s="30" t="e">
        <f>#REF!*(1+#REF!)^(240-A88)</f>
        <v>#REF!</v>
      </c>
      <c r="I88" s="31">
        <f>IF($A88&lt;&gt;"",IF(AND('Mortgage summary'!$E$9="YES",$A88&lt;='Mortgage summary'!$E$10),'Mortgage summary'!$E$11,F88+G88),"")</f>
        <v>6.0000000000000005E-2</v>
      </c>
      <c r="J88" s="5"/>
    </row>
    <row r="89" spans="1:10" s="10" customFormat="1" x14ac:dyDescent="0.35">
      <c r="A89" s="32">
        <f>IFERROR(IF(A88+1&lt;='Mortgage summary'!$E$5,A88+1,""),"")</f>
        <v>84</v>
      </c>
      <c r="B89" s="33">
        <f>IF(A89&lt;&gt;"",ROUND(IF('Mortgage summary'!$E$12="stale",-PMT(I89/12,'Mortgage summary'!$E$5-A88,E88,0),C89+D89),2),"")</f>
        <v>1288.5999999999999</v>
      </c>
      <c r="C89" s="33">
        <f>IF(A89&lt;&gt;"",IF('Mortgage summary'!$E$12="decrease",E88/('Mortgage summary'!$E$5-A88),IF(B89-D89&gt;E88,E88,B89-D89)),"")</f>
        <v>436.59569848088825</v>
      </c>
      <c r="D89" s="33">
        <f t="shared" si="3"/>
        <v>852.00430151911166</v>
      </c>
      <c r="E89" s="33">
        <f t="shared" si="4"/>
        <v>169964.26460534142</v>
      </c>
      <c r="F89" s="34">
        <f>IF(A89&lt;&gt;"",'Mortgage summary'!$E$6,"")</f>
        <v>3.5000000000000003E-2</v>
      </c>
      <c r="G89" s="34">
        <f>IF(A89&lt;&gt;"",'Mortgage summary'!$E$7,"")</f>
        <v>2.5000000000000001E-2</v>
      </c>
      <c r="H89" s="35" t="e">
        <f>#REF!*(1+#REF!)^(240-A89)</f>
        <v>#REF!</v>
      </c>
      <c r="I89" s="31">
        <f>IF($A89&lt;&gt;"",IF(AND('Mortgage summary'!$E$9="YES",$A89&lt;='Mortgage summary'!$E$10),'Mortgage summary'!$E$11,F89+G89),"")</f>
        <v>6.0000000000000005E-2</v>
      </c>
      <c r="J89" s="9"/>
    </row>
    <row r="90" spans="1:10" x14ac:dyDescent="0.35">
      <c r="A90" s="27">
        <f>IFERROR(IF(A89+1&lt;='Mortgage summary'!$E$5,A89+1,""),"")</f>
        <v>85</v>
      </c>
      <c r="B90" s="28">
        <f>IF(A90&lt;&gt;"",ROUND(IF('Mortgage summary'!$E$12="stale",-PMT(I90/12,'Mortgage summary'!$E$5-A89,E89,0),C90+D90),2),"")</f>
        <v>1288.6099999999999</v>
      </c>
      <c r="C90" s="28">
        <f>IF(A90&lt;&gt;"",IF('Mortgage summary'!$E$12="decrease",E89/('Mortgage summary'!$E$5-A89),IF(B90-D90&gt;E89,E89,B90-D90)),"")</f>
        <v>438.78867697329281</v>
      </c>
      <c r="D90" s="28">
        <f t="shared" si="3"/>
        <v>849.82132302670709</v>
      </c>
      <c r="E90" s="28">
        <f t="shared" si="4"/>
        <v>169525.47592836813</v>
      </c>
      <c r="F90" s="29">
        <f>IF(A90&lt;&gt;"",'Mortgage summary'!$E$6,"")</f>
        <v>3.5000000000000003E-2</v>
      </c>
      <c r="G90" s="29">
        <f>IF(A90&lt;&gt;"",'Mortgage summary'!$E$7,"")</f>
        <v>2.5000000000000001E-2</v>
      </c>
      <c r="H90" s="30" t="e">
        <f>#REF!*(1+#REF!)^(240-A90)</f>
        <v>#REF!</v>
      </c>
      <c r="I90" s="31">
        <f>IF($A90&lt;&gt;"",IF(AND('Mortgage summary'!$E$9="YES",$A90&lt;='Mortgage summary'!$E$10),'Mortgage summary'!$E$11,F90+G90),"")</f>
        <v>6.0000000000000005E-2</v>
      </c>
      <c r="J90" s="5"/>
    </row>
    <row r="91" spans="1:10" x14ac:dyDescent="0.35">
      <c r="A91" s="27">
        <f>IFERROR(IF(A90+1&lt;='Mortgage summary'!$E$5,A90+1,""),"")</f>
        <v>86</v>
      </c>
      <c r="B91" s="28">
        <f>IF(A91&lt;&gt;"",ROUND(IF('Mortgage summary'!$E$12="stale",-PMT(I91/12,'Mortgage summary'!$E$5-A90,E90,0),C91+D91),2),"")</f>
        <v>1288.5999999999999</v>
      </c>
      <c r="C91" s="28">
        <f>IF(A91&lt;&gt;"",IF('Mortgage summary'!$E$12="decrease",E90/('Mortgage summary'!$E$5-A90),IF(B91-D91&gt;E90,E90,B91-D91)),"")</f>
        <v>440.97262035815913</v>
      </c>
      <c r="D91" s="28">
        <f t="shared" si="3"/>
        <v>847.62737964184078</v>
      </c>
      <c r="E91" s="28">
        <f t="shared" si="4"/>
        <v>169084.50330800997</v>
      </c>
      <c r="F91" s="29">
        <f>IF(A91&lt;&gt;"",'Mortgage summary'!$E$6,"")</f>
        <v>3.5000000000000003E-2</v>
      </c>
      <c r="G91" s="29">
        <f>IF(A91&lt;&gt;"",'Mortgage summary'!$E$7,"")</f>
        <v>2.5000000000000001E-2</v>
      </c>
      <c r="H91" s="30" t="e">
        <f>#REF!*(1+#REF!)^(240-A91)</f>
        <v>#REF!</v>
      </c>
      <c r="I91" s="31">
        <f>IF($A91&lt;&gt;"",IF(AND('Mortgage summary'!$E$9="YES",$A91&lt;='Mortgage summary'!$E$10),'Mortgage summary'!$E$11,F91+G91),"")</f>
        <v>6.0000000000000005E-2</v>
      </c>
      <c r="J91" s="5"/>
    </row>
    <row r="92" spans="1:10" x14ac:dyDescent="0.35">
      <c r="A92" s="27">
        <f>IFERROR(IF(A91+1&lt;='Mortgage summary'!$E$5,A91+1,""),"")</f>
        <v>87</v>
      </c>
      <c r="B92" s="28">
        <f>IF(A92&lt;&gt;"",ROUND(IF('Mortgage summary'!$E$12="stale",-PMT(I92/12,'Mortgage summary'!$E$5-A91,E91,0),C92+D92),2),"")</f>
        <v>1288.6099999999999</v>
      </c>
      <c r="C92" s="28">
        <f>IF(A92&lt;&gt;"",IF('Mortgage summary'!$E$12="decrease",E91/('Mortgage summary'!$E$5-A91),IF(B92-D92&gt;E91,E91,B92-D92)),"")</f>
        <v>443.18748345995004</v>
      </c>
      <c r="D92" s="28">
        <f t="shared" si="3"/>
        <v>845.42251654004986</v>
      </c>
      <c r="E92" s="28">
        <f t="shared" si="4"/>
        <v>168641.31582455002</v>
      </c>
      <c r="F92" s="29">
        <f>IF(A92&lt;&gt;"",'Mortgage summary'!$E$6,"")</f>
        <v>3.5000000000000003E-2</v>
      </c>
      <c r="G92" s="29">
        <f>IF(A92&lt;&gt;"",'Mortgage summary'!$E$7,"")</f>
        <v>2.5000000000000001E-2</v>
      </c>
      <c r="H92" s="30" t="e">
        <f>#REF!*(1+#REF!)^(240-A92)</f>
        <v>#REF!</v>
      </c>
      <c r="I92" s="31">
        <f>IF($A92&lt;&gt;"",IF(AND('Mortgage summary'!$E$9="YES",$A92&lt;='Mortgage summary'!$E$10),'Mortgage summary'!$E$11,F92+G92),"")</f>
        <v>6.0000000000000005E-2</v>
      </c>
      <c r="J92" s="5"/>
    </row>
    <row r="93" spans="1:10" x14ac:dyDescent="0.35">
      <c r="A93" s="27">
        <f>IFERROR(IF(A92+1&lt;='Mortgage summary'!$E$5,A92+1,""),"")</f>
        <v>88</v>
      </c>
      <c r="B93" s="28">
        <f>IF(A93&lt;&gt;"",ROUND(IF('Mortgage summary'!$E$12="stale",-PMT(I93/12,'Mortgage summary'!$E$5-A92,E92,0),C93+D93),2),"")</f>
        <v>1288.5999999999999</v>
      </c>
      <c r="C93" s="28">
        <f>IF(A93&lt;&gt;"",IF('Mortgage summary'!$E$12="decrease",E92/('Mortgage summary'!$E$5-A92),IF(B93-D93&gt;E92,E92,B93-D93)),"")</f>
        <v>445.3934208772497</v>
      </c>
      <c r="D93" s="28">
        <f t="shared" si="3"/>
        <v>843.20657912275021</v>
      </c>
      <c r="E93" s="28">
        <f t="shared" si="4"/>
        <v>168195.92240367277</v>
      </c>
      <c r="F93" s="29">
        <f>IF(A93&lt;&gt;"",'Mortgage summary'!$E$6,"")</f>
        <v>3.5000000000000003E-2</v>
      </c>
      <c r="G93" s="29">
        <f>IF(A93&lt;&gt;"",'Mortgage summary'!$E$7,"")</f>
        <v>2.5000000000000001E-2</v>
      </c>
      <c r="H93" s="30" t="e">
        <f>#REF!*(1+#REF!)^(240-A93)</f>
        <v>#REF!</v>
      </c>
      <c r="I93" s="31">
        <f>IF($A93&lt;&gt;"",IF(AND('Mortgage summary'!$E$9="YES",$A93&lt;='Mortgage summary'!$E$10),'Mortgage summary'!$E$11,F93+G93),"")</f>
        <v>6.0000000000000005E-2</v>
      </c>
      <c r="J93" s="5"/>
    </row>
    <row r="94" spans="1:10" x14ac:dyDescent="0.35">
      <c r="A94" s="27">
        <f>IFERROR(IF(A93+1&lt;='Mortgage summary'!$E$5,A93+1,""),"")</f>
        <v>89</v>
      </c>
      <c r="B94" s="28">
        <f>IF(A94&lt;&gt;"",ROUND(IF('Mortgage summary'!$E$12="stale",-PMT(I94/12,'Mortgage summary'!$E$5-A93,E93,0),C94+D94),2),"")</f>
        <v>1288.6099999999999</v>
      </c>
      <c r="C94" s="28">
        <f>IF(A94&lt;&gt;"",IF('Mortgage summary'!$E$12="decrease",E93/('Mortgage summary'!$E$5-A93),IF(B94-D94&gt;E93,E93,B94-D94)),"")</f>
        <v>447.63038798163609</v>
      </c>
      <c r="D94" s="28">
        <f t="shared" si="3"/>
        <v>840.97961201836381</v>
      </c>
      <c r="E94" s="28">
        <f t="shared" si="4"/>
        <v>167748.29201569114</v>
      </c>
      <c r="F94" s="29">
        <f>IF(A94&lt;&gt;"",'Mortgage summary'!$E$6,"")</f>
        <v>3.5000000000000003E-2</v>
      </c>
      <c r="G94" s="29">
        <f>IF(A94&lt;&gt;"",'Mortgage summary'!$E$7,"")</f>
        <v>2.5000000000000001E-2</v>
      </c>
      <c r="H94" s="30" t="e">
        <f>#REF!*(1+#REF!)^(240-A94)</f>
        <v>#REF!</v>
      </c>
      <c r="I94" s="31">
        <f>IF($A94&lt;&gt;"",IF(AND('Mortgage summary'!$E$9="YES",$A94&lt;='Mortgage summary'!$E$10),'Mortgage summary'!$E$11,F94+G94),"")</f>
        <v>6.0000000000000005E-2</v>
      </c>
      <c r="J94" s="5"/>
    </row>
    <row r="95" spans="1:10" x14ac:dyDescent="0.35">
      <c r="A95" s="27">
        <f>IFERROR(IF(A94+1&lt;='Mortgage summary'!$E$5,A94+1,""),"")</f>
        <v>90</v>
      </c>
      <c r="B95" s="28">
        <f>IF(A95&lt;&gt;"",ROUND(IF('Mortgage summary'!$E$12="stale",-PMT(I95/12,'Mortgage summary'!$E$5-A94,E94,0),C95+D95),2),"")</f>
        <v>1288.5999999999999</v>
      </c>
      <c r="C95" s="28">
        <f>IF(A95&lt;&gt;"",IF('Mortgage summary'!$E$12="decrease",E94/('Mortgage summary'!$E$5-A94),IF(B95-D95&gt;E94,E94,B95-D95)),"")</f>
        <v>449.85853992154409</v>
      </c>
      <c r="D95" s="28">
        <f t="shared" si="3"/>
        <v>838.74146007845582</v>
      </c>
      <c r="E95" s="28">
        <f t="shared" si="4"/>
        <v>167298.43347576959</v>
      </c>
      <c r="F95" s="29">
        <f>IF(A95&lt;&gt;"",'Mortgage summary'!$E$6,"")</f>
        <v>3.5000000000000003E-2</v>
      </c>
      <c r="G95" s="29">
        <f>IF(A95&lt;&gt;"",'Mortgage summary'!$E$7,"")</f>
        <v>2.5000000000000001E-2</v>
      </c>
      <c r="H95" s="30" t="e">
        <f>#REF!*(1+#REF!)^(240-A95)</f>
        <v>#REF!</v>
      </c>
      <c r="I95" s="31">
        <f>IF($A95&lt;&gt;"",IF(AND('Mortgage summary'!$E$9="YES",$A95&lt;='Mortgage summary'!$E$10),'Mortgage summary'!$E$11,F95+G95),"")</f>
        <v>6.0000000000000005E-2</v>
      </c>
      <c r="J95" s="5"/>
    </row>
    <row r="96" spans="1:10" x14ac:dyDescent="0.35">
      <c r="A96" s="27">
        <f>IFERROR(IF(A95+1&lt;='Mortgage summary'!$E$5,A95+1,""),"")</f>
        <v>91</v>
      </c>
      <c r="B96" s="28">
        <f>IF(A96&lt;&gt;"",ROUND(IF('Mortgage summary'!$E$12="stale",-PMT(I96/12,'Mortgage summary'!$E$5-A95,E95,0),C96+D96),2),"")</f>
        <v>1288.6099999999999</v>
      </c>
      <c r="C96" s="28">
        <f>IF(A96&lt;&gt;"",IF('Mortgage summary'!$E$12="decrease",E95/('Mortgage summary'!$E$5-A95),IF(B96-D96&gt;E95,E95,B96-D96)),"")</f>
        <v>452.11783262115182</v>
      </c>
      <c r="D96" s="28">
        <f t="shared" si="3"/>
        <v>836.49216737884808</v>
      </c>
      <c r="E96" s="28">
        <f t="shared" si="4"/>
        <v>166846.31564314844</v>
      </c>
      <c r="F96" s="29">
        <f>IF(A96&lt;&gt;"",'Mortgage summary'!$E$6,"")</f>
        <v>3.5000000000000003E-2</v>
      </c>
      <c r="G96" s="29">
        <f>IF(A96&lt;&gt;"",'Mortgage summary'!$E$7,"")</f>
        <v>2.5000000000000001E-2</v>
      </c>
      <c r="H96" s="30" t="e">
        <f>#REF!*(1+#REF!)^(240-A96)</f>
        <v>#REF!</v>
      </c>
      <c r="I96" s="31">
        <f>IF($A96&lt;&gt;"",IF(AND('Mortgage summary'!$E$9="YES",$A96&lt;='Mortgage summary'!$E$10),'Mortgage summary'!$E$11,F96+G96),"")</f>
        <v>6.0000000000000005E-2</v>
      </c>
      <c r="J96" s="5"/>
    </row>
    <row r="97" spans="1:10" x14ac:dyDescent="0.35">
      <c r="A97" s="27">
        <f>IFERROR(IF(A96+1&lt;='Mortgage summary'!$E$5,A96+1,""),"")</f>
        <v>92</v>
      </c>
      <c r="B97" s="28">
        <f>IF(A97&lt;&gt;"",ROUND(IF('Mortgage summary'!$E$12="stale",-PMT(I97/12,'Mortgage summary'!$E$5-A96,E96,0),C97+D97),2),"")</f>
        <v>1288.5999999999999</v>
      </c>
      <c r="C97" s="28">
        <f>IF(A97&lt;&gt;"",IF('Mortgage summary'!$E$12="decrease",E96/('Mortgage summary'!$E$5-A96),IF(B97-D97&gt;E96,E96,B97-D97)),"")</f>
        <v>454.36842178425775</v>
      </c>
      <c r="D97" s="28">
        <f t="shared" si="3"/>
        <v>834.23157821574216</v>
      </c>
      <c r="E97" s="28">
        <f t="shared" si="4"/>
        <v>166391.94722136419</v>
      </c>
      <c r="F97" s="29">
        <f>IF(A97&lt;&gt;"",'Mortgage summary'!$E$6,"")</f>
        <v>3.5000000000000003E-2</v>
      </c>
      <c r="G97" s="29">
        <f>IF(A97&lt;&gt;"",'Mortgage summary'!$E$7,"")</f>
        <v>2.5000000000000001E-2</v>
      </c>
      <c r="H97" s="30" t="e">
        <f>#REF!*(1+#REF!)^(240-A97)</f>
        <v>#REF!</v>
      </c>
      <c r="I97" s="31">
        <f>IF($A97&lt;&gt;"",IF(AND('Mortgage summary'!$E$9="YES",$A97&lt;='Mortgage summary'!$E$10),'Mortgage summary'!$E$11,F97+G97),"")</f>
        <v>6.0000000000000005E-2</v>
      </c>
      <c r="J97" s="5"/>
    </row>
    <row r="98" spans="1:10" x14ac:dyDescent="0.35">
      <c r="A98" s="27">
        <f>IFERROR(IF(A97+1&lt;='Mortgage summary'!$E$5,A97+1,""),"")</f>
        <v>93</v>
      </c>
      <c r="B98" s="28">
        <f>IF(A98&lt;&gt;"",ROUND(IF('Mortgage summary'!$E$12="stale",-PMT(I98/12,'Mortgage summary'!$E$5-A97,E97,0),C98+D98),2),"")</f>
        <v>1288.6099999999999</v>
      </c>
      <c r="C98" s="28">
        <f>IF(A98&lt;&gt;"",IF('Mortgage summary'!$E$12="decrease",E97/('Mortgage summary'!$E$5-A97),IF(B98-D98&gt;E97,E97,B98-D98)),"")</f>
        <v>456.65026389317893</v>
      </c>
      <c r="D98" s="28">
        <f t="shared" si="3"/>
        <v>831.95973610682097</v>
      </c>
      <c r="E98" s="28">
        <f t="shared" si="4"/>
        <v>165935.296957471</v>
      </c>
      <c r="F98" s="29">
        <f>IF(A98&lt;&gt;"",'Mortgage summary'!$E$6,"")</f>
        <v>3.5000000000000003E-2</v>
      </c>
      <c r="G98" s="29">
        <f>IF(A98&lt;&gt;"",'Mortgage summary'!$E$7,"")</f>
        <v>2.5000000000000001E-2</v>
      </c>
      <c r="H98" s="30" t="e">
        <f>#REF!*(1+#REF!)^(240-A98)</f>
        <v>#REF!</v>
      </c>
      <c r="I98" s="31">
        <f>IF($A98&lt;&gt;"",IF(AND('Mortgage summary'!$E$9="YES",$A98&lt;='Mortgage summary'!$E$10),'Mortgage summary'!$E$11,F98+G98),"")</f>
        <v>6.0000000000000005E-2</v>
      </c>
      <c r="J98" s="5"/>
    </row>
    <row r="99" spans="1:10" x14ac:dyDescent="0.35">
      <c r="A99" s="27">
        <f>IFERROR(IF(A98+1&lt;='Mortgage summary'!$E$5,A98+1,""),"")</f>
        <v>94</v>
      </c>
      <c r="B99" s="28">
        <f>IF(A99&lt;&gt;"",ROUND(IF('Mortgage summary'!$E$12="stale",-PMT(I99/12,'Mortgage summary'!$E$5-A98,E98,0),C99+D99),2),"")</f>
        <v>1288.5999999999999</v>
      </c>
      <c r="C99" s="28">
        <f>IF(A99&lt;&gt;"",IF('Mortgage summary'!$E$12="decrease",E98/('Mortgage summary'!$E$5-A98),IF(B99-D99&gt;E98,E98,B99-D99)),"")</f>
        <v>458.92351521264482</v>
      </c>
      <c r="D99" s="28">
        <f t="shared" si="3"/>
        <v>829.67648478735509</v>
      </c>
      <c r="E99" s="28">
        <f t="shared" si="4"/>
        <v>165476.37344225837</v>
      </c>
      <c r="F99" s="29">
        <f>IF(A99&lt;&gt;"",'Mortgage summary'!$E$6,"")</f>
        <v>3.5000000000000003E-2</v>
      </c>
      <c r="G99" s="29">
        <f>IF(A99&lt;&gt;"",'Mortgage summary'!$E$7,"")</f>
        <v>2.5000000000000001E-2</v>
      </c>
      <c r="H99" s="30" t="e">
        <f>#REF!*(1+#REF!)^(240-A99)</f>
        <v>#REF!</v>
      </c>
      <c r="I99" s="31">
        <f>IF($A99&lt;&gt;"",IF(AND('Mortgage summary'!$E$9="YES",$A99&lt;='Mortgage summary'!$E$10),'Mortgage summary'!$E$11,F99+G99),"")</f>
        <v>6.0000000000000005E-2</v>
      </c>
      <c r="J99" s="5"/>
    </row>
    <row r="100" spans="1:10" x14ac:dyDescent="0.35">
      <c r="A100" s="27">
        <f>IFERROR(IF(A99+1&lt;='Mortgage summary'!$E$5,A99+1,""),"")</f>
        <v>95</v>
      </c>
      <c r="B100" s="28">
        <f>IF(A100&lt;&gt;"",ROUND(IF('Mortgage summary'!$E$12="stale",-PMT(I100/12,'Mortgage summary'!$E$5-A99,E99,0),C100+D100),2),"")</f>
        <v>1288.6099999999999</v>
      </c>
      <c r="C100" s="28">
        <f>IF(A100&lt;&gt;"",IF('Mortgage summary'!$E$12="decrease",E99/('Mortgage summary'!$E$5-A99),IF(B100-D100&gt;E99,E99,B100-D100)),"")</f>
        <v>461.22813278870797</v>
      </c>
      <c r="D100" s="28">
        <f t="shared" si="3"/>
        <v>827.38186721129193</v>
      </c>
      <c r="E100" s="28">
        <f t="shared" si="4"/>
        <v>165015.14530946966</v>
      </c>
      <c r="F100" s="29">
        <f>IF(A100&lt;&gt;"",'Mortgage summary'!$E$6,"")</f>
        <v>3.5000000000000003E-2</v>
      </c>
      <c r="G100" s="29">
        <f>IF(A100&lt;&gt;"",'Mortgage summary'!$E$7,"")</f>
        <v>2.5000000000000001E-2</v>
      </c>
      <c r="H100" s="30" t="e">
        <f>#REF!*(1+#REF!)^(240-A100)</f>
        <v>#REF!</v>
      </c>
      <c r="I100" s="31">
        <f>IF($A100&lt;&gt;"",IF(AND('Mortgage summary'!$E$9="YES",$A100&lt;='Mortgage summary'!$E$10),'Mortgage summary'!$E$11,F100+G100),"")</f>
        <v>6.0000000000000005E-2</v>
      </c>
      <c r="J100" s="5"/>
    </row>
    <row r="101" spans="1:10" s="10" customFormat="1" x14ac:dyDescent="0.35">
      <c r="A101" s="32">
        <f>IFERROR(IF(A100+1&lt;='Mortgage summary'!$E$5,A100+1,""),"")</f>
        <v>96</v>
      </c>
      <c r="B101" s="33">
        <f>IF(A101&lt;&gt;"",ROUND(IF('Mortgage summary'!$E$12="stale",-PMT(I101/12,'Mortgage summary'!$E$5-A100,E100,0),C101+D101),2),"")</f>
        <v>1288.5999999999999</v>
      </c>
      <c r="C101" s="33">
        <f>IF(A101&lt;&gt;"",IF('Mortgage summary'!$E$12="decrease",E100/('Mortgage summary'!$E$5-A100),IF(B101-D101&gt;E100,E100,B101-D101)),"")</f>
        <v>463.52427345265153</v>
      </c>
      <c r="D101" s="33">
        <f t="shared" si="3"/>
        <v>825.07572654734838</v>
      </c>
      <c r="E101" s="33">
        <f t="shared" si="4"/>
        <v>164551.62103601702</v>
      </c>
      <c r="F101" s="34">
        <f>IF(A101&lt;&gt;"",'Mortgage summary'!$E$6,"")</f>
        <v>3.5000000000000003E-2</v>
      </c>
      <c r="G101" s="34">
        <f>IF(A101&lt;&gt;"",'Mortgage summary'!$E$7,"")</f>
        <v>2.5000000000000001E-2</v>
      </c>
      <c r="H101" s="35" t="e">
        <f>#REF!*(1+#REF!)^(240-A101)</f>
        <v>#REF!</v>
      </c>
      <c r="I101" s="31">
        <f>IF($A101&lt;&gt;"",IF(AND('Mortgage summary'!$E$9="YES",$A101&lt;='Mortgage summary'!$E$10),'Mortgage summary'!$E$11,F101+G101),"")</f>
        <v>6.0000000000000005E-2</v>
      </c>
      <c r="J101" s="9"/>
    </row>
    <row r="102" spans="1:10" x14ac:dyDescent="0.35">
      <c r="A102" s="27">
        <f>IFERROR(IF(A101+1&lt;='Mortgage summary'!$E$5,A101+1,""),"")</f>
        <v>97</v>
      </c>
      <c r="B102" s="28">
        <f>IF(A102&lt;&gt;"",ROUND(IF('Mortgage summary'!$E$12="stale",-PMT(I102/12,'Mortgage summary'!$E$5-A101,E101,0),C102+D102),2),"")</f>
        <v>1288.6099999999999</v>
      </c>
      <c r="C102" s="28">
        <f>IF(A102&lt;&gt;"",IF('Mortgage summary'!$E$12="decrease",E101/('Mortgage summary'!$E$5-A101),IF(B102-D102&gt;E101,E101,B102-D102)),"")</f>
        <v>465.85189481991472</v>
      </c>
      <c r="D102" s="28">
        <f t="shared" si="3"/>
        <v>822.75810518008518</v>
      </c>
      <c r="E102" s="28">
        <f t="shared" si="4"/>
        <v>164085.76914119712</v>
      </c>
      <c r="F102" s="29">
        <f>IF(A102&lt;&gt;"",'Mortgage summary'!$E$6,"")</f>
        <v>3.5000000000000003E-2</v>
      </c>
      <c r="G102" s="29">
        <f>IF(A102&lt;&gt;"",'Mortgage summary'!$E$7,"")</f>
        <v>2.5000000000000001E-2</v>
      </c>
      <c r="H102" s="30" t="e">
        <f>#REF!*(1+#REF!)^(240-A102)</f>
        <v>#REF!</v>
      </c>
      <c r="I102" s="31">
        <f>IF($A102&lt;&gt;"",IF(AND('Mortgage summary'!$E$9="YES",$A102&lt;='Mortgage summary'!$E$10),'Mortgage summary'!$E$11,F102+G102),"")</f>
        <v>6.0000000000000005E-2</v>
      </c>
      <c r="J102" s="5"/>
    </row>
    <row r="103" spans="1:10" x14ac:dyDescent="0.35">
      <c r="A103" s="27">
        <f>IFERROR(IF(A102+1&lt;='Mortgage summary'!$E$5,A102+1,""),"")</f>
        <v>98</v>
      </c>
      <c r="B103" s="28">
        <f>IF(A103&lt;&gt;"",ROUND(IF('Mortgage summary'!$E$12="stale",-PMT(I103/12,'Mortgage summary'!$E$5-A102,E102,0),C103+D103),2),"")</f>
        <v>1288.5999999999999</v>
      </c>
      <c r="C103" s="28">
        <f>IF(A103&lt;&gt;"",IF('Mortgage summary'!$E$12="decrease",E102/('Mortgage summary'!$E$5-A102),IF(B103-D103&gt;E102,E102,B103-D103)),"")</f>
        <v>468.17115429401429</v>
      </c>
      <c r="D103" s="28">
        <f t="shared" si="3"/>
        <v>820.42884570598562</v>
      </c>
      <c r="E103" s="28">
        <f t="shared" si="4"/>
        <v>163617.5979869031</v>
      </c>
      <c r="F103" s="29">
        <f>IF(A103&lt;&gt;"",'Mortgage summary'!$E$6,"")</f>
        <v>3.5000000000000003E-2</v>
      </c>
      <c r="G103" s="29">
        <f>IF(A103&lt;&gt;"",'Mortgage summary'!$E$7,"")</f>
        <v>2.5000000000000001E-2</v>
      </c>
      <c r="H103" s="30" t="e">
        <f>#REF!*(1+#REF!)^(240-A103)</f>
        <v>#REF!</v>
      </c>
      <c r="I103" s="31">
        <f>IF($A103&lt;&gt;"",IF(AND('Mortgage summary'!$E$9="YES",$A103&lt;='Mortgage summary'!$E$10),'Mortgage summary'!$E$11,F103+G103),"")</f>
        <v>6.0000000000000005E-2</v>
      </c>
      <c r="J103" s="5"/>
    </row>
    <row r="104" spans="1:10" x14ac:dyDescent="0.35">
      <c r="A104" s="27">
        <f>IFERROR(IF(A103+1&lt;='Mortgage summary'!$E$5,A103+1,""),"")</f>
        <v>99</v>
      </c>
      <c r="B104" s="28">
        <f>IF(A104&lt;&gt;"",ROUND(IF('Mortgage summary'!$E$12="stale",-PMT(I104/12,'Mortgage summary'!$E$5-A103,E103,0),C104+D104),2),"")</f>
        <v>1288.6099999999999</v>
      </c>
      <c r="C104" s="28">
        <f>IF(A104&lt;&gt;"",IF('Mortgage summary'!$E$12="decrease",E103/('Mortgage summary'!$E$5-A103),IF(B104-D104&gt;E103,E103,B104-D104)),"")</f>
        <v>470.52201006548432</v>
      </c>
      <c r="D104" s="28">
        <f t="shared" si="3"/>
        <v>818.08798993451558</v>
      </c>
      <c r="E104" s="28">
        <f t="shared" si="4"/>
        <v>163147.0759768376</v>
      </c>
      <c r="F104" s="29">
        <f>IF(A104&lt;&gt;"",'Mortgage summary'!$E$6,"")</f>
        <v>3.5000000000000003E-2</v>
      </c>
      <c r="G104" s="29">
        <f>IF(A104&lt;&gt;"",'Mortgage summary'!$E$7,"")</f>
        <v>2.5000000000000001E-2</v>
      </c>
      <c r="H104" s="30" t="e">
        <f>#REF!*(1+#REF!)^(240-A104)</f>
        <v>#REF!</v>
      </c>
      <c r="I104" s="31">
        <f>IF($A104&lt;&gt;"",IF(AND('Mortgage summary'!$E$9="YES",$A104&lt;='Mortgage summary'!$E$10),'Mortgage summary'!$E$11,F104+G104),"")</f>
        <v>6.0000000000000005E-2</v>
      </c>
      <c r="J104" s="5"/>
    </row>
    <row r="105" spans="1:10" x14ac:dyDescent="0.35">
      <c r="A105" s="27">
        <f>IFERROR(IF(A104+1&lt;='Mortgage summary'!$E$5,A104+1,""),"")</f>
        <v>100</v>
      </c>
      <c r="B105" s="28">
        <f>IF(A105&lt;&gt;"",ROUND(IF('Mortgage summary'!$E$12="stale",-PMT(I105/12,'Mortgage summary'!$E$5-A104,E104,0),C105+D105),2),"")</f>
        <v>1288.5999999999999</v>
      </c>
      <c r="C105" s="28">
        <f>IF(A105&lt;&gt;"",IF('Mortgage summary'!$E$12="decrease",E104/('Mortgage summary'!$E$5-A104),IF(B105-D105&gt;E104,E104,B105-D105)),"")</f>
        <v>472.86462011581182</v>
      </c>
      <c r="D105" s="28">
        <f t="shared" si="3"/>
        <v>815.73537988418809</v>
      </c>
      <c r="E105" s="28">
        <f t="shared" si="4"/>
        <v>162674.21135672179</v>
      </c>
      <c r="F105" s="29">
        <f>IF(A105&lt;&gt;"",'Mortgage summary'!$E$6,"")</f>
        <v>3.5000000000000003E-2</v>
      </c>
      <c r="G105" s="29">
        <f>IF(A105&lt;&gt;"",'Mortgage summary'!$E$7,"")</f>
        <v>2.5000000000000001E-2</v>
      </c>
      <c r="H105" s="30" t="e">
        <f>#REF!*(1+#REF!)^(240-A105)</f>
        <v>#REF!</v>
      </c>
      <c r="I105" s="31">
        <f>IF($A105&lt;&gt;"",IF(AND('Mortgage summary'!$E$9="YES",$A105&lt;='Mortgage summary'!$E$10),'Mortgage summary'!$E$11,F105+G105),"")</f>
        <v>6.0000000000000005E-2</v>
      </c>
      <c r="J105" s="5"/>
    </row>
    <row r="106" spans="1:10" x14ac:dyDescent="0.35">
      <c r="A106" s="27">
        <f>IFERROR(IF(A105+1&lt;='Mortgage summary'!$E$5,A105+1,""),"")</f>
        <v>101</v>
      </c>
      <c r="B106" s="28">
        <f>IF(A106&lt;&gt;"",ROUND(IF('Mortgage summary'!$E$12="stale",-PMT(I106/12,'Mortgage summary'!$E$5-A105,E105,0),C106+D106),2),"")</f>
        <v>1288.6099999999999</v>
      </c>
      <c r="C106" s="28">
        <f>IF(A106&lt;&gt;"",IF('Mortgage summary'!$E$12="decrease",E105/('Mortgage summary'!$E$5-A105),IF(B106-D106&gt;E105,E105,B106-D106)),"")</f>
        <v>475.23894321639079</v>
      </c>
      <c r="D106" s="28">
        <f t="shared" si="3"/>
        <v>813.37105678360911</v>
      </c>
      <c r="E106" s="28">
        <f t="shared" si="4"/>
        <v>162198.9724135054</v>
      </c>
      <c r="F106" s="29">
        <f>IF(A106&lt;&gt;"",'Mortgage summary'!$E$6,"")</f>
        <v>3.5000000000000003E-2</v>
      </c>
      <c r="G106" s="29">
        <f>IF(A106&lt;&gt;"",'Mortgage summary'!$E$7,"")</f>
        <v>2.5000000000000001E-2</v>
      </c>
      <c r="H106" s="30" t="e">
        <f>#REF!*(1+#REF!)^(240-A106)</f>
        <v>#REF!</v>
      </c>
      <c r="I106" s="31">
        <f>IF($A106&lt;&gt;"",IF(AND('Mortgage summary'!$E$9="YES",$A106&lt;='Mortgage summary'!$E$10),'Mortgage summary'!$E$11,F106+G106),"")</f>
        <v>6.0000000000000005E-2</v>
      </c>
      <c r="J106" s="5"/>
    </row>
    <row r="107" spans="1:10" x14ac:dyDescent="0.35">
      <c r="A107" s="27">
        <f>IFERROR(IF(A106+1&lt;='Mortgage summary'!$E$5,A106+1,""),"")</f>
        <v>102</v>
      </c>
      <c r="B107" s="28">
        <f>IF(A107&lt;&gt;"",ROUND(IF('Mortgage summary'!$E$12="stale",-PMT(I107/12,'Mortgage summary'!$E$5-A106,E106,0),C107+D107),2),"")</f>
        <v>1288.5999999999999</v>
      </c>
      <c r="C107" s="28">
        <f>IF(A107&lt;&gt;"",IF('Mortgage summary'!$E$12="decrease",E106/('Mortgage summary'!$E$5-A106),IF(B107-D107&gt;E106,E106,B107-D107)),"")</f>
        <v>477.60513793247276</v>
      </c>
      <c r="D107" s="28">
        <f t="shared" si="3"/>
        <v>810.99486206752715</v>
      </c>
      <c r="E107" s="28">
        <f t="shared" si="4"/>
        <v>161721.36727557293</v>
      </c>
      <c r="F107" s="29">
        <f>IF(A107&lt;&gt;"",'Mortgage summary'!$E$6,"")</f>
        <v>3.5000000000000003E-2</v>
      </c>
      <c r="G107" s="29">
        <f>IF(A107&lt;&gt;"",'Mortgage summary'!$E$7,"")</f>
        <v>2.5000000000000001E-2</v>
      </c>
      <c r="H107" s="30" t="e">
        <f>#REF!*(1+#REF!)^(240-A107)</f>
        <v>#REF!</v>
      </c>
      <c r="I107" s="31">
        <f>IF($A107&lt;&gt;"",IF(AND('Mortgage summary'!$E$9="YES",$A107&lt;='Mortgage summary'!$E$10),'Mortgage summary'!$E$11,F107+G107),"")</f>
        <v>6.0000000000000005E-2</v>
      </c>
      <c r="J107" s="5"/>
    </row>
    <row r="108" spans="1:10" x14ac:dyDescent="0.35">
      <c r="A108" s="27">
        <f>IFERROR(IF(A107+1&lt;='Mortgage summary'!$E$5,A107+1,""),"")</f>
        <v>103</v>
      </c>
      <c r="B108" s="28">
        <f>IF(A108&lt;&gt;"",ROUND(IF('Mortgage summary'!$E$12="stale",-PMT(I108/12,'Mortgage summary'!$E$5-A107,E107,0),C108+D108),2),"")</f>
        <v>1288.6099999999999</v>
      </c>
      <c r="C108" s="28">
        <f>IF(A108&lt;&gt;"",IF('Mortgage summary'!$E$12="decrease",E107/('Mortgage summary'!$E$5-A107),IF(B108-D108&gt;E107,E107,B108-D108)),"")</f>
        <v>480.00316362213528</v>
      </c>
      <c r="D108" s="28">
        <f t="shared" si="3"/>
        <v>808.60683637786462</v>
      </c>
      <c r="E108" s="28">
        <f t="shared" si="4"/>
        <v>161241.3641119508</v>
      </c>
      <c r="F108" s="29">
        <f>IF(A108&lt;&gt;"",'Mortgage summary'!$E$6,"")</f>
        <v>3.5000000000000003E-2</v>
      </c>
      <c r="G108" s="29">
        <f>IF(A108&lt;&gt;"",'Mortgage summary'!$E$7,"")</f>
        <v>2.5000000000000001E-2</v>
      </c>
      <c r="H108" s="30" t="e">
        <f>#REF!*(1+#REF!)^(240-A108)</f>
        <v>#REF!</v>
      </c>
      <c r="I108" s="31">
        <f>IF($A108&lt;&gt;"",IF(AND('Mortgage summary'!$E$9="YES",$A108&lt;='Mortgage summary'!$E$10),'Mortgage summary'!$E$11,F108+G108),"")</f>
        <v>6.0000000000000005E-2</v>
      </c>
      <c r="J108" s="5"/>
    </row>
    <row r="109" spans="1:10" x14ac:dyDescent="0.35">
      <c r="A109" s="27">
        <f>IFERROR(IF(A108+1&lt;='Mortgage summary'!$E$5,A108+1,""),"")</f>
        <v>104</v>
      </c>
      <c r="B109" s="28">
        <f>IF(A109&lt;&gt;"",ROUND(IF('Mortgage summary'!$E$12="stale",-PMT(I109/12,'Mortgage summary'!$E$5-A108,E108,0),C109+D109),2),"")</f>
        <v>1288.5999999999999</v>
      </c>
      <c r="C109" s="28">
        <f>IF(A109&lt;&gt;"",IF('Mortgage summary'!$E$12="decrease",E108/('Mortgage summary'!$E$5-A108),IF(B109-D109&gt;E108,E108,B109-D109)),"")</f>
        <v>482.39317944024594</v>
      </c>
      <c r="D109" s="28">
        <f t="shared" si="3"/>
        <v>806.20682055975396</v>
      </c>
      <c r="E109" s="28">
        <f t="shared" si="4"/>
        <v>160758.97093251054</v>
      </c>
      <c r="F109" s="29">
        <f>IF(A109&lt;&gt;"",'Mortgage summary'!$E$6,"")</f>
        <v>3.5000000000000003E-2</v>
      </c>
      <c r="G109" s="29">
        <f>IF(A109&lt;&gt;"",'Mortgage summary'!$E$7,"")</f>
        <v>2.5000000000000001E-2</v>
      </c>
      <c r="H109" s="30" t="e">
        <f>#REF!*(1+#REF!)^(240-A109)</f>
        <v>#REF!</v>
      </c>
      <c r="I109" s="31">
        <f>IF($A109&lt;&gt;"",IF(AND('Mortgage summary'!$E$9="YES",$A109&lt;='Mortgage summary'!$E$10),'Mortgage summary'!$E$11,F109+G109),"")</f>
        <v>6.0000000000000005E-2</v>
      </c>
      <c r="J109" s="5"/>
    </row>
    <row r="110" spans="1:10" x14ac:dyDescent="0.35">
      <c r="A110" s="27">
        <f>IFERROR(IF(A109+1&lt;='Mortgage summary'!$E$5,A109+1,""),"")</f>
        <v>105</v>
      </c>
      <c r="B110" s="28">
        <f>IF(A110&lt;&gt;"",ROUND(IF('Mortgage summary'!$E$12="stale",-PMT(I110/12,'Mortgage summary'!$E$5-A109,E109,0),C110+D110),2),"")</f>
        <v>1288.6099999999999</v>
      </c>
      <c r="C110" s="28">
        <f>IF(A110&lt;&gt;"",IF('Mortgage summary'!$E$12="decrease",E109/('Mortgage summary'!$E$5-A109),IF(B110-D110&gt;E109,E109,B110-D110)),"")</f>
        <v>484.81514533744723</v>
      </c>
      <c r="D110" s="28">
        <f t="shared" si="3"/>
        <v>803.79485466255267</v>
      </c>
      <c r="E110" s="28">
        <f t="shared" si="4"/>
        <v>160274.15578717308</v>
      </c>
      <c r="F110" s="29">
        <f>IF(A110&lt;&gt;"",'Mortgage summary'!$E$6,"")</f>
        <v>3.5000000000000003E-2</v>
      </c>
      <c r="G110" s="29">
        <f>IF(A110&lt;&gt;"",'Mortgage summary'!$E$7,"")</f>
        <v>2.5000000000000001E-2</v>
      </c>
      <c r="H110" s="30" t="e">
        <f>#REF!*(1+#REF!)^(240-A110)</f>
        <v>#REF!</v>
      </c>
      <c r="I110" s="31">
        <f>IF($A110&lt;&gt;"",IF(AND('Mortgage summary'!$E$9="YES",$A110&lt;='Mortgage summary'!$E$10),'Mortgage summary'!$E$11,F110+G110),"")</f>
        <v>6.0000000000000005E-2</v>
      </c>
      <c r="J110" s="5"/>
    </row>
    <row r="111" spans="1:10" x14ac:dyDescent="0.35">
      <c r="A111" s="27">
        <f>IFERROR(IF(A110+1&lt;='Mortgage summary'!$E$5,A110+1,""),"")</f>
        <v>106</v>
      </c>
      <c r="B111" s="28">
        <f>IF(A111&lt;&gt;"",ROUND(IF('Mortgage summary'!$E$12="stale",-PMT(I111/12,'Mortgage summary'!$E$5-A110,E110,0),C111+D111),2),"")</f>
        <v>1288.5999999999999</v>
      </c>
      <c r="C111" s="28">
        <f>IF(A111&lt;&gt;"",IF('Mortgage summary'!$E$12="decrease",E110/('Mortgage summary'!$E$5-A110),IF(B111-D111&gt;E110,E110,B111-D111)),"")</f>
        <v>487.22922106413444</v>
      </c>
      <c r="D111" s="28">
        <f t="shared" si="3"/>
        <v>801.37077893586547</v>
      </c>
      <c r="E111" s="28">
        <f t="shared" si="4"/>
        <v>159786.92656610894</v>
      </c>
      <c r="F111" s="29">
        <f>IF(A111&lt;&gt;"",'Mortgage summary'!$E$6,"")</f>
        <v>3.5000000000000003E-2</v>
      </c>
      <c r="G111" s="29">
        <f>IF(A111&lt;&gt;"",'Mortgage summary'!$E$7,"")</f>
        <v>2.5000000000000001E-2</v>
      </c>
      <c r="H111" s="30" t="e">
        <f>#REF!*(1+#REF!)^(240-A111)</f>
        <v>#REF!</v>
      </c>
      <c r="I111" s="31">
        <f>IF($A111&lt;&gt;"",IF(AND('Mortgage summary'!$E$9="YES",$A111&lt;='Mortgage summary'!$E$10),'Mortgage summary'!$E$11,F111+G111),"")</f>
        <v>6.0000000000000005E-2</v>
      </c>
      <c r="J111" s="5"/>
    </row>
    <row r="112" spans="1:10" x14ac:dyDescent="0.35">
      <c r="A112" s="27">
        <f>IFERROR(IF(A111+1&lt;='Mortgage summary'!$E$5,A111+1,""),"")</f>
        <v>107</v>
      </c>
      <c r="B112" s="28">
        <f>IF(A112&lt;&gt;"",ROUND(IF('Mortgage summary'!$E$12="stale",-PMT(I112/12,'Mortgage summary'!$E$5-A111,E111,0),C112+D112),2),"")</f>
        <v>1288.6099999999999</v>
      </c>
      <c r="C112" s="28">
        <f>IF(A112&lt;&gt;"",IF('Mortgage summary'!$E$12="decrease",E111/('Mortgage summary'!$E$5-A111),IF(B112-D112&gt;E111,E111,B112-D112)),"")</f>
        <v>489.67536716945517</v>
      </c>
      <c r="D112" s="28">
        <f t="shared" si="3"/>
        <v>798.93463283054473</v>
      </c>
      <c r="E112" s="28">
        <f t="shared" si="4"/>
        <v>159297.25119893948</v>
      </c>
      <c r="F112" s="29">
        <f>IF(A112&lt;&gt;"",'Mortgage summary'!$E$6,"")</f>
        <v>3.5000000000000003E-2</v>
      </c>
      <c r="G112" s="29">
        <f>IF(A112&lt;&gt;"",'Mortgage summary'!$E$7,"")</f>
        <v>2.5000000000000001E-2</v>
      </c>
      <c r="H112" s="30" t="e">
        <f>#REF!*(1+#REF!)^(240-A112)</f>
        <v>#REF!</v>
      </c>
      <c r="I112" s="31">
        <f>IF($A112&lt;&gt;"",IF(AND('Mortgage summary'!$E$9="YES",$A112&lt;='Mortgage summary'!$E$10),'Mortgage summary'!$E$11,F112+G112),"")</f>
        <v>6.0000000000000005E-2</v>
      </c>
      <c r="J112" s="5"/>
    </row>
    <row r="113" spans="1:10" s="10" customFormat="1" x14ac:dyDescent="0.35">
      <c r="A113" s="32">
        <f>IFERROR(IF(A112+1&lt;='Mortgage summary'!$E$5,A112+1,""),"")</f>
        <v>108</v>
      </c>
      <c r="B113" s="33">
        <f>IF(A113&lt;&gt;"",ROUND(IF('Mortgage summary'!$E$12="stale",-PMT(I113/12,'Mortgage summary'!$E$5-A112,E112,0),C113+D113),2),"")</f>
        <v>1288.5999999999999</v>
      </c>
      <c r="C113" s="33">
        <f>IF(A113&lt;&gt;"",IF('Mortgage summary'!$E$12="decrease",E112/('Mortgage summary'!$E$5-A112),IF(B113-D113&gt;E112,E112,B113-D113)),"")</f>
        <v>492.11374400530246</v>
      </c>
      <c r="D113" s="33">
        <f t="shared" si="3"/>
        <v>796.48625599469744</v>
      </c>
      <c r="E113" s="33">
        <f t="shared" si="4"/>
        <v>158805.13745493419</v>
      </c>
      <c r="F113" s="34">
        <f>IF(A113&lt;&gt;"",'Mortgage summary'!$E$6,"")</f>
        <v>3.5000000000000003E-2</v>
      </c>
      <c r="G113" s="34">
        <f>IF(A113&lt;&gt;"",'Mortgage summary'!$E$7,"")</f>
        <v>2.5000000000000001E-2</v>
      </c>
      <c r="H113" s="35" t="e">
        <f>#REF!*(1+#REF!)^(240-A113)</f>
        <v>#REF!</v>
      </c>
      <c r="I113" s="31">
        <f>IF($A113&lt;&gt;"",IF(AND('Mortgage summary'!$E$9="YES",$A113&lt;='Mortgage summary'!$E$10),'Mortgage summary'!$E$11,F113+G113),"")</f>
        <v>6.0000000000000005E-2</v>
      </c>
      <c r="J113" s="9"/>
    </row>
    <row r="114" spans="1:10" x14ac:dyDescent="0.35">
      <c r="A114" s="27">
        <f>IFERROR(IF(A113+1&lt;='Mortgage summary'!$E$5,A113+1,""),"")</f>
        <v>109</v>
      </c>
      <c r="B114" s="28">
        <f>IF(A114&lt;&gt;"",ROUND(IF('Mortgage summary'!$E$12="stale",-PMT(I114/12,'Mortgage summary'!$E$5-A113,E113,0),C114+D114),2),"")</f>
        <v>1288.6099999999999</v>
      </c>
      <c r="C114" s="28">
        <f>IF(A114&lt;&gt;"",IF('Mortgage summary'!$E$12="decrease",E113/('Mortgage summary'!$E$5-A113),IF(B114-D114&gt;E113,E113,B114-D114)),"")</f>
        <v>494.58431272532891</v>
      </c>
      <c r="D114" s="28">
        <f t="shared" si="3"/>
        <v>794.02568727467099</v>
      </c>
      <c r="E114" s="28">
        <f t="shared" si="4"/>
        <v>158310.55314220887</v>
      </c>
      <c r="F114" s="29">
        <f>IF(A114&lt;&gt;"",'Mortgage summary'!$E$6,"")</f>
        <v>3.5000000000000003E-2</v>
      </c>
      <c r="G114" s="29">
        <f>IF(A114&lt;&gt;"",'Mortgage summary'!$E$7,"")</f>
        <v>2.5000000000000001E-2</v>
      </c>
      <c r="H114" s="30" t="e">
        <f>#REF!*(1+#REF!)^(240-A114)</f>
        <v>#REF!</v>
      </c>
      <c r="I114" s="31">
        <f>IF($A114&lt;&gt;"",IF(AND('Mortgage summary'!$E$9="YES",$A114&lt;='Mortgage summary'!$E$10),'Mortgage summary'!$E$11,F114+G114),"")</f>
        <v>6.0000000000000005E-2</v>
      </c>
      <c r="J114" s="5"/>
    </row>
    <row r="115" spans="1:10" x14ac:dyDescent="0.35">
      <c r="A115" s="27">
        <f>IFERROR(IF(A114+1&lt;='Mortgage summary'!$E$5,A114+1,""),"")</f>
        <v>110</v>
      </c>
      <c r="B115" s="28">
        <f>IF(A115&lt;&gt;"",ROUND(IF('Mortgage summary'!$E$12="stale",-PMT(I115/12,'Mortgage summary'!$E$5-A114,E114,0),C115+D115),2),"")</f>
        <v>1288.5999999999999</v>
      </c>
      <c r="C115" s="28">
        <f>IF(A115&lt;&gt;"",IF('Mortgage summary'!$E$12="decrease",E114/('Mortgage summary'!$E$5-A114),IF(B115-D115&gt;E114,E114,B115-D115)),"")</f>
        <v>497.04723428895556</v>
      </c>
      <c r="D115" s="28">
        <f t="shared" si="3"/>
        <v>791.55276571104434</v>
      </c>
      <c r="E115" s="28">
        <f t="shared" si="4"/>
        <v>157813.5059079199</v>
      </c>
      <c r="F115" s="29">
        <f>IF(A115&lt;&gt;"",'Mortgage summary'!$E$6,"")</f>
        <v>3.5000000000000003E-2</v>
      </c>
      <c r="G115" s="29">
        <f>IF(A115&lt;&gt;"",'Mortgage summary'!$E$7,"")</f>
        <v>2.5000000000000001E-2</v>
      </c>
      <c r="H115" s="30" t="e">
        <f>#REF!*(1+#REF!)^(240-A115)</f>
        <v>#REF!</v>
      </c>
      <c r="I115" s="31">
        <f>IF($A115&lt;&gt;"",IF(AND('Mortgage summary'!$E$9="YES",$A115&lt;='Mortgage summary'!$E$10),'Mortgage summary'!$E$11,F115+G115),"")</f>
        <v>6.0000000000000005E-2</v>
      </c>
      <c r="J115" s="5"/>
    </row>
    <row r="116" spans="1:10" x14ac:dyDescent="0.35">
      <c r="A116" s="27">
        <f>IFERROR(IF(A115+1&lt;='Mortgage summary'!$E$5,A115+1,""),"")</f>
        <v>111</v>
      </c>
      <c r="B116" s="28">
        <f>IF(A116&lt;&gt;"",ROUND(IF('Mortgage summary'!$E$12="stale",-PMT(I116/12,'Mortgage summary'!$E$5-A115,E115,0),C116+D116),2),"")</f>
        <v>1288.6099999999999</v>
      </c>
      <c r="C116" s="28">
        <f>IF(A116&lt;&gt;"",IF('Mortgage summary'!$E$12="decrease",E115/('Mortgage summary'!$E$5-A115),IF(B116-D116&gt;E115,E115,B116-D116)),"")</f>
        <v>499.54247046040041</v>
      </c>
      <c r="D116" s="28">
        <f t="shared" si="3"/>
        <v>789.06752953959949</v>
      </c>
      <c r="E116" s="28">
        <f t="shared" si="4"/>
        <v>157313.96343745949</v>
      </c>
      <c r="F116" s="29">
        <f>IF(A116&lt;&gt;"",'Mortgage summary'!$E$6,"")</f>
        <v>3.5000000000000003E-2</v>
      </c>
      <c r="G116" s="29">
        <f>IF(A116&lt;&gt;"",'Mortgage summary'!$E$7,"")</f>
        <v>2.5000000000000001E-2</v>
      </c>
      <c r="H116" s="30" t="e">
        <f>#REF!*(1+#REF!)^(240-A116)</f>
        <v>#REF!</v>
      </c>
      <c r="I116" s="31">
        <f>IF($A116&lt;&gt;"",IF(AND('Mortgage summary'!$E$9="YES",$A116&lt;='Mortgage summary'!$E$10),'Mortgage summary'!$E$11,F116+G116),"")</f>
        <v>6.0000000000000005E-2</v>
      </c>
      <c r="J116" s="5"/>
    </row>
    <row r="117" spans="1:10" x14ac:dyDescent="0.35">
      <c r="A117" s="27">
        <f>IFERROR(IF(A116+1&lt;='Mortgage summary'!$E$5,A116+1,""),"")</f>
        <v>112</v>
      </c>
      <c r="B117" s="28">
        <f>IF(A117&lt;&gt;"",ROUND(IF('Mortgage summary'!$E$12="stale",-PMT(I117/12,'Mortgage summary'!$E$5-A116,E116,0),C117+D117),2),"")</f>
        <v>1288.5999999999999</v>
      </c>
      <c r="C117" s="28">
        <f>IF(A117&lt;&gt;"",IF('Mortgage summary'!$E$12="decrease",E116/('Mortgage summary'!$E$5-A116),IF(B117-D117&gt;E116,E116,B117-D117)),"")</f>
        <v>502.03018281270249</v>
      </c>
      <c r="D117" s="28">
        <f t="shared" si="3"/>
        <v>786.56981718729742</v>
      </c>
      <c r="E117" s="28">
        <f t="shared" si="4"/>
        <v>156811.93325464678</v>
      </c>
      <c r="F117" s="29">
        <f>IF(A117&lt;&gt;"",'Mortgage summary'!$E$6,"")</f>
        <v>3.5000000000000003E-2</v>
      </c>
      <c r="G117" s="29">
        <f>IF(A117&lt;&gt;"",'Mortgage summary'!$E$7,"")</f>
        <v>2.5000000000000001E-2</v>
      </c>
      <c r="H117" s="30" t="e">
        <f>#REF!*(1+#REF!)^(240-A117)</f>
        <v>#REF!</v>
      </c>
      <c r="I117" s="31">
        <f>IF($A117&lt;&gt;"",IF(AND('Mortgage summary'!$E$9="YES",$A117&lt;='Mortgage summary'!$E$10),'Mortgage summary'!$E$11,F117+G117),"")</f>
        <v>6.0000000000000005E-2</v>
      </c>
      <c r="J117" s="5"/>
    </row>
    <row r="118" spans="1:10" x14ac:dyDescent="0.35">
      <c r="A118" s="27">
        <f>IFERROR(IF(A117+1&lt;='Mortgage summary'!$E$5,A117+1,""),"")</f>
        <v>113</v>
      </c>
      <c r="B118" s="28">
        <f>IF(A118&lt;&gt;"",ROUND(IF('Mortgage summary'!$E$12="stale",-PMT(I118/12,'Mortgage summary'!$E$5-A117,E117,0),C118+D118),2),"")</f>
        <v>1288.6099999999999</v>
      </c>
      <c r="C118" s="28">
        <f>IF(A118&lt;&gt;"",IF('Mortgage summary'!$E$12="decrease",E117/('Mortgage summary'!$E$5-A117),IF(B118-D118&gt;E117,E117,B118-D118)),"")</f>
        <v>504.55033372676587</v>
      </c>
      <c r="D118" s="28">
        <f t="shared" si="3"/>
        <v>784.05966627323403</v>
      </c>
      <c r="E118" s="28">
        <f t="shared" si="4"/>
        <v>156307.38292092</v>
      </c>
      <c r="F118" s="29">
        <f>IF(A118&lt;&gt;"",'Mortgage summary'!$E$6,"")</f>
        <v>3.5000000000000003E-2</v>
      </c>
      <c r="G118" s="29">
        <f>IF(A118&lt;&gt;"",'Mortgage summary'!$E$7,"")</f>
        <v>2.5000000000000001E-2</v>
      </c>
      <c r="H118" s="30" t="e">
        <f>#REF!*(1+#REF!)^(240-A118)</f>
        <v>#REF!</v>
      </c>
      <c r="I118" s="31">
        <f>IF($A118&lt;&gt;"",IF(AND('Mortgage summary'!$E$9="YES",$A118&lt;='Mortgage summary'!$E$10),'Mortgage summary'!$E$11,F118+G118),"")</f>
        <v>6.0000000000000005E-2</v>
      </c>
      <c r="J118" s="5"/>
    </row>
    <row r="119" spans="1:10" x14ac:dyDescent="0.35">
      <c r="A119" s="27">
        <f>IFERROR(IF(A118+1&lt;='Mortgage summary'!$E$5,A118+1,""),"")</f>
        <v>114</v>
      </c>
      <c r="B119" s="28">
        <f>IF(A119&lt;&gt;"",ROUND(IF('Mortgage summary'!$E$12="stale",-PMT(I119/12,'Mortgage summary'!$E$5-A118,E118,0),C119+D119),2),"")</f>
        <v>1288.5999999999999</v>
      </c>
      <c r="C119" s="28">
        <f>IF(A119&lt;&gt;"",IF('Mortgage summary'!$E$12="decrease",E118/('Mortgage summary'!$E$5-A118),IF(B119-D119&gt;E118,E118,B119-D119)),"")</f>
        <v>507.06308539539987</v>
      </c>
      <c r="D119" s="28">
        <f t="shared" si="3"/>
        <v>781.53691460460004</v>
      </c>
      <c r="E119" s="28">
        <f t="shared" si="4"/>
        <v>155800.3198355246</v>
      </c>
      <c r="F119" s="29">
        <f>IF(A119&lt;&gt;"",'Mortgage summary'!$E$6,"")</f>
        <v>3.5000000000000003E-2</v>
      </c>
      <c r="G119" s="29">
        <f>IF(A119&lt;&gt;"",'Mortgage summary'!$E$7,"")</f>
        <v>2.5000000000000001E-2</v>
      </c>
      <c r="H119" s="30" t="e">
        <f>#REF!*(1+#REF!)^(240-A119)</f>
        <v>#REF!</v>
      </c>
      <c r="I119" s="31">
        <f>IF($A119&lt;&gt;"",IF(AND('Mortgage summary'!$E$9="YES",$A119&lt;='Mortgage summary'!$E$10),'Mortgage summary'!$E$11,F119+G119),"")</f>
        <v>6.0000000000000005E-2</v>
      </c>
      <c r="J119" s="5"/>
    </row>
    <row r="120" spans="1:10" x14ac:dyDescent="0.35">
      <c r="A120" s="27">
        <f>IFERROR(IF(A119+1&lt;='Mortgage summary'!$E$5,A119+1,""),"")</f>
        <v>115</v>
      </c>
      <c r="B120" s="28">
        <f>IF(A120&lt;&gt;"",ROUND(IF('Mortgage summary'!$E$12="stale",-PMT(I120/12,'Mortgage summary'!$E$5-A119,E119,0),C120+D120),2),"")</f>
        <v>1288.6099999999999</v>
      </c>
      <c r="C120" s="28">
        <f>IF(A120&lt;&gt;"",IF('Mortgage summary'!$E$12="decrease",E119/('Mortgage summary'!$E$5-A119),IF(B120-D120&gt;E119,E119,B120-D120)),"")</f>
        <v>509.60840082237678</v>
      </c>
      <c r="D120" s="28">
        <f t="shared" si="3"/>
        <v>779.00159917762312</v>
      </c>
      <c r="E120" s="28">
        <f t="shared" si="4"/>
        <v>155290.71143470221</v>
      </c>
      <c r="F120" s="29">
        <f>IF(A120&lt;&gt;"",'Mortgage summary'!$E$6,"")</f>
        <v>3.5000000000000003E-2</v>
      </c>
      <c r="G120" s="29">
        <f>IF(A120&lt;&gt;"",'Mortgage summary'!$E$7,"")</f>
        <v>2.5000000000000001E-2</v>
      </c>
      <c r="H120" s="30" t="e">
        <f>#REF!*(1+#REF!)^(240-A120)</f>
        <v>#REF!</v>
      </c>
      <c r="I120" s="31">
        <f>IF($A120&lt;&gt;"",IF(AND('Mortgage summary'!$E$9="YES",$A120&lt;='Mortgage summary'!$E$10),'Mortgage summary'!$E$11,F120+G120),"")</f>
        <v>6.0000000000000005E-2</v>
      </c>
      <c r="J120" s="5"/>
    </row>
    <row r="121" spans="1:10" x14ac:dyDescent="0.35">
      <c r="A121" s="27">
        <f>IFERROR(IF(A120+1&lt;='Mortgage summary'!$E$5,A120+1,""),"")</f>
        <v>116</v>
      </c>
      <c r="B121" s="28">
        <f>IF(A121&lt;&gt;"",ROUND(IF('Mortgage summary'!$E$12="stale",-PMT(I121/12,'Mortgage summary'!$E$5-A120,E120,0),C121+D121),2),"")</f>
        <v>1288.5999999999999</v>
      </c>
      <c r="C121" s="28">
        <f>IF(A121&lt;&gt;"",IF('Mortgage summary'!$E$12="decrease",E120/('Mortgage summary'!$E$5-A120),IF(B121-D121&gt;E120,E120,B121-D121)),"")</f>
        <v>512.14644282648885</v>
      </c>
      <c r="D121" s="28">
        <f t="shared" si="3"/>
        <v>776.45355717351106</v>
      </c>
      <c r="E121" s="28">
        <f t="shared" si="4"/>
        <v>154778.56499187573</v>
      </c>
      <c r="F121" s="29">
        <f>IF(A121&lt;&gt;"",'Mortgage summary'!$E$6,"")</f>
        <v>3.5000000000000003E-2</v>
      </c>
      <c r="G121" s="29">
        <f>IF(A121&lt;&gt;"",'Mortgage summary'!$E$7,"")</f>
        <v>2.5000000000000001E-2</v>
      </c>
      <c r="H121" s="30" t="e">
        <f>#REF!*(1+#REF!)^(240-A121)</f>
        <v>#REF!</v>
      </c>
      <c r="I121" s="31">
        <f>IF($A121&lt;&gt;"",IF(AND('Mortgage summary'!$E$9="YES",$A121&lt;='Mortgage summary'!$E$10),'Mortgage summary'!$E$11,F121+G121),"")</f>
        <v>6.0000000000000005E-2</v>
      </c>
      <c r="J121" s="5"/>
    </row>
    <row r="122" spans="1:10" x14ac:dyDescent="0.35">
      <c r="A122" s="27">
        <f>IFERROR(IF(A121+1&lt;='Mortgage summary'!$E$5,A121+1,""),"")</f>
        <v>117</v>
      </c>
      <c r="B122" s="28">
        <f>IF(A122&lt;&gt;"",ROUND(IF('Mortgage summary'!$E$12="stale",-PMT(I122/12,'Mortgage summary'!$E$5-A121,E121,0),C122+D122),2),"")</f>
        <v>1288.6099999999999</v>
      </c>
      <c r="C122" s="28">
        <f>IF(A122&lt;&gt;"",IF('Mortgage summary'!$E$12="decrease",E121/('Mortgage summary'!$E$5-A121),IF(B122-D122&gt;E121,E121,B122-D122)),"")</f>
        <v>514.71717504062121</v>
      </c>
      <c r="D122" s="28">
        <f t="shared" si="3"/>
        <v>773.89282495937869</v>
      </c>
      <c r="E122" s="28">
        <f t="shared" si="4"/>
        <v>154263.8478168351</v>
      </c>
      <c r="F122" s="29">
        <f>IF(A122&lt;&gt;"",'Mortgage summary'!$E$6,"")</f>
        <v>3.5000000000000003E-2</v>
      </c>
      <c r="G122" s="29">
        <f>IF(A122&lt;&gt;"",'Mortgage summary'!$E$7,"")</f>
        <v>2.5000000000000001E-2</v>
      </c>
      <c r="H122" s="30" t="e">
        <f>#REF!*(1+#REF!)^(240-A122)</f>
        <v>#REF!</v>
      </c>
      <c r="I122" s="31">
        <f>IF($A122&lt;&gt;"",IF(AND('Mortgage summary'!$E$9="YES",$A122&lt;='Mortgage summary'!$E$10),'Mortgage summary'!$E$11,F122+G122),"")</f>
        <v>6.0000000000000005E-2</v>
      </c>
      <c r="J122" s="5"/>
    </row>
    <row r="123" spans="1:10" x14ac:dyDescent="0.35">
      <c r="A123" s="27">
        <f>IFERROR(IF(A122+1&lt;='Mortgage summary'!$E$5,A122+1,""),"")</f>
        <v>118</v>
      </c>
      <c r="B123" s="28">
        <f>IF(A123&lt;&gt;"",ROUND(IF('Mortgage summary'!$E$12="stale",-PMT(I123/12,'Mortgage summary'!$E$5-A122,E122,0),C123+D123),2),"")</f>
        <v>1288.5999999999999</v>
      </c>
      <c r="C123" s="28">
        <f>IF(A123&lt;&gt;"",IF('Mortgage summary'!$E$12="decrease",E122/('Mortgage summary'!$E$5-A122),IF(B123-D123&gt;E122,E122,B123-D123)),"")</f>
        <v>517.28076091582432</v>
      </c>
      <c r="D123" s="28">
        <f t="shared" si="3"/>
        <v>771.31923908417559</v>
      </c>
      <c r="E123" s="28">
        <f t="shared" si="4"/>
        <v>153746.56705591927</v>
      </c>
      <c r="F123" s="29">
        <f>IF(A123&lt;&gt;"",'Mortgage summary'!$E$6,"")</f>
        <v>3.5000000000000003E-2</v>
      </c>
      <c r="G123" s="29">
        <f>IF(A123&lt;&gt;"",'Mortgage summary'!$E$7,"")</f>
        <v>2.5000000000000001E-2</v>
      </c>
      <c r="H123" s="30" t="e">
        <f>#REF!*(1+#REF!)^(240-A123)</f>
        <v>#REF!</v>
      </c>
      <c r="I123" s="31">
        <f>IF($A123&lt;&gt;"",IF(AND('Mortgage summary'!$E$9="YES",$A123&lt;='Mortgage summary'!$E$10),'Mortgage summary'!$E$11,F123+G123),"")</f>
        <v>6.0000000000000005E-2</v>
      </c>
      <c r="J123" s="5"/>
    </row>
    <row r="124" spans="1:10" x14ac:dyDescent="0.35">
      <c r="A124" s="27">
        <f>IFERROR(IF(A123+1&lt;='Mortgage summary'!$E$5,A123+1,""),"")</f>
        <v>119</v>
      </c>
      <c r="B124" s="28">
        <f>IF(A124&lt;&gt;"",ROUND(IF('Mortgage summary'!$E$12="stale",-PMT(I124/12,'Mortgage summary'!$E$5-A123,E123,0),C124+D124),2),"")</f>
        <v>1288.6099999999999</v>
      </c>
      <c r="C124" s="28">
        <f>IF(A124&lt;&gt;"",IF('Mortgage summary'!$E$12="decrease",E123/('Mortgage summary'!$E$5-A123),IF(B124-D124&gt;E123,E123,B124-D124)),"")</f>
        <v>519.87716472040358</v>
      </c>
      <c r="D124" s="28">
        <f t="shared" si="3"/>
        <v>768.73283527959632</v>
      </c>
      <c r="E124" s="28">
        <f t="shared" si="4"/>
        <v>153226.68989119885</v>
      </c>
      <c r="F124" s="29">
        <f>IF(A124&lt;&gt;"",'Mortgage summary'!$E$6,"")</f>
        <v>3.5000000000000003E-2</v>
      </c>
      <c r="G124" s="29">
        <f>IF(A124&lt;&gt;"",'Mortgage summary'!$E$7,"")</f>
        <v>2.5000000000000001E-2</v>
      </c>
      <c r="H124" s="30" t="e">
        <f>#REF!*(1+#REF!)^(240-A124)</f>
        <v>#REF!</v>
      </c>
      <c r="I124" s="31">
        <f>IF($A124&lt;&gt;"",IF(AND('Mortgage summary'!$E$9="YES",$A124&lt;='Mortgage summary'!$E$10),'Mortgage summary'!$E$11,F124+G124),"")</f>
        <v>6.0000000000000005E-2</v>
      </c>
      <c r="J124" s="5"/>
    </row>
    <row r="125" spans="1:10" s="10" customFormat="1" x14ac:dyDescent="0.35">
      <c r="A125" s="32">
        <f>IFERROR(IF(A124+1&lt;='Mortgage summary'!$E$5,A124+1,""),"")</f>
        <v>120</v>
      </c>
      <c r="B125" s="33">
        <f>IF(A125&lt;&gt;"",ROUND(IF('Mortgage summary'!$E$12="stale",-PMT(I125/12,'Mortgage summary'!$E$5-A124,E124,0),C125+D125),2),"")</f>
        <v>1288.5999999999999</v>
      </c>
      <c r="C125" s="33">
        <f>IF(A125&lt;&gt;"",IF('Mortgage summary'!$E$12="decrease",E124/('Mortgage summary'!$E$5-A124),IF(B125-D125&gt;E124,E124,B125-D125)),"")</f>
        <v>522.4665505440056</v>
      </c>
      <c r="D125" s="33">
        <f t="shared" si="3"/>
        <v>766.13344945599431</v>
      </c>
      <c r="E125" s="33">
        <f t="shared" si="4"/>
        <v>152704.22334065486</v>
      </c>
      <c r="F125" s="34">
        <f>IF(A125&lt;&gt;"",'Mortgage summary'!$E$6,"")</f>
        <v>3.5000000000000003E-2</v>
      </c>
      <c r="G125" s="34">
        <f>IF(A125&lt;&gt;"",'Mortgage summary'!$E$7,"")</f>
        <v>2.5000000000000001E-2</v>
      </c>
      <c r="H125" s="35" t="e">
        <f>#REF!*(1+#REF!)^(240-A125)</f>
        <v>#REF!</v>
      </c>
      <c r="I125" s="31">
        <f>IF($A125&lt;&gt;"",IF(AND('Mortgage summary'!$E$9="YES",$A125&lt;='Mortgage summary'!$E$10),'Mortgage summary'!$E$11,F125+G125),"")</f>
        <v>6.0000000000000005E-2</v>
      </c>
      <c r="J125" s="9"/>
    </row>
    <row r="126" spans="1:10" x14ac:dyDescent="0.35">
      <c r="A126" s="27">
        <f>IFERROR(IF(A125+1&lt;='Mortgage summary'!$E$5,A125+1,""),"")</f>
        <v>121</v>
      </c>
      <c r="B126" s="28">
        <f>IF(A126&lt;&gt;"",ROUND(IF('Mortgage summary'!$E$12="stale",-PMT(I126/12,'Mortgage summary'!$E$5-A125,E125,0),C126+D126),2),"")</f>
        <v>1288.6099999999999</v>
      </c>
      <c r="C126" s="28">
        <f>IF(A126&lt;&gt;"",IF('Mortgage summary'!$E$12="decrease",E125/('Mortgage summary'!$E$5-A125),IF(B126-D126&gt;E125,E125,B126-D126)),"")</f>
        <v>525.0888832967255</v>
      </c>
      <c r="D126" s="28">
        <f t="shared" si="3"/>
        <v>763.5211167032744</v>
      </c>
      <c r="E126" s="28">
        <f t="shared" si="4"/>
        <v>152179.13445735813</v>
      </c>
      <c r="F126" s="29">
        <f>IF(A126&lt;&gt;"",'Mortgage summary'!$E$6,"")</f>
        <v>3.5000000000000003E-2</v>
      </c>
      <c r="G126" s="29">
        <f>IF(A126&lt;&gt;"",'Mortgage summary'!$E$7,"")</f>
        <v>2.5000000000000001E-2</v>
      </c>
      <c r="H126" s="30" t="e">
        <f>#REF!*(1+#REF!)^(240-A126)</f>
        <v>#REF!</v>
      </c>
      <c r="I126" s="31">
        <f>IF($A126&lt;&gt;"",IF(AND('Mortgage summary'!$E$9="YES",$A126&lt;='Mortgage summary'!$E$10),'Mortgage summary'!$E$11,F126+G126),"")</f>
        <v>6.0000000000000005E-2</v>
      </c>
      <c r="J126" s="5"/>
    </row>
    <row r="127" spans="1:10" x14ac:dyDescent="0.35">
      <c r="A127" s="27">
        <f>IFERROR(IF(A126+1&lt;='Mortgage summary'!$E$5,A126+1,""),"")</f>
        <v>122</v>
      </c>
      <c r="B127" s="28">
        <f>IF(A127&lt;&gt;"",ROUND(IF('Mortgage summary'!$E$12="stale",-PMT(I127/12,'Mortgage summary'!$E$5-A126,E126,0),C127+D127),2),"")</f>
        <v>1288.5999999999999</v>
      </c>
      <c r="C127" s="28">
        <f>IF(A127&lt;&gt;"",IF('Mortgage summary'!$E$12="decrease",E126/('Mortgage summary'!$E$5-A126),IF(B127-D127&gt;E126,E126,B127-D127)),"")</f>
        <v>527.70432771320918</v>
      </c>
      <c r="D127" s="28">
        <f t="shared" si="3"/>
        <v>760.89567228679073</v>
      </c>
      <c r="E127" s="28">
        <f t="shared" si="4"/>
        <v>151651.43012964493</v>
      </c>
      <c r="F127" s="29">
        <f>IF(A127&lt;&gt;"",'Mortgage summary'!$E$6,"")</f>
        <v>3.5000000000000003E-2</v>
      </c>
      <c r="G127" s="29">
        <f>IF(A127&lt;&gt;"",'Mortgage summary'!$E$7,"")</f>
        <v>2.5000000000000001E-2</v>
      </c>
      <c r="H127" s="30" t="e">
        <f>#REF!*(1+#REF!)^(240-A127)</f>
        <v>#REF!</v>
      </c>
      <c r="I127" s="31">
        <f>IF($A127&lt;&gt;"",IF(AND('Mortgage summary'!$E$9="YES",$A127&lt;='Mortgage summary'!$E$10),'Mortgage summary'!$E$11,F127+G127),"")</f>
        <v>6.0000000000000005E-2</v>
      </c>
      <c r="J127" s="5"/>
    </row>
    <row r="128" spans="1:10" x14ac:dyDescent="0.35">
      <c r="A128" s="27">
        <f>IFERROR(IF(A127+1&lt;='Mortgage summary'!$E$5,A127+1,""),"")</f>
        <v>123</v>
      </c>
      <c r="B128" s="28">
        <f>IF(A128&lt;&gt;"",ROUND(IF('Mortgage summary'!$E$12="stale",-PMT(I128/12,'Mortgage summary'!$E$5-A127,E127,0),C128+D128),2),"")</f>
        <v>1288.6099999999999</v>
      </c>
      <c r="C128" s="28">
        <f>IF(A128&lt;&gt;"",IF('Mortgage summary'!$E$12="decrease",E127/('Mortgage summary'!$E$5-A127),IF(B128-D128&gt;E127,E127,B128-D128)),"")</f>
        <v>530.35284935177526</v>
      </c>
      <c r="D128" s="28">
        <f t="shared" si="3"/>
        <v>758.25715064822464</v>
      </c>
      <c r="E128" s="28">
        <f t="shared" si="4"/>
        <v>151121.07728029316</v>
      </c>
      <c r="F128" s="29">
        <f>IF(A128&lt;&gt;"",'Mortgage summary'!$E$6,"")</f>
        <v>3.5000000000000003E-2</v>
      </c>
      <c r="G128" s="29">
        <f>IF(A128&lt;&gt;"",'Mortgage summary'!$E$7,"")</f>
        <v>2.5000000000000001E-2</v>
      </c>
      <c r="H128" s="30" t="e">
        <f>#REF!*(1+#REF!)^(240-A128)</f>
        <v>#REF!</v>
      </c>
      <c r="I128" s="31">
        <f>IF($A128&lt;&gt;"",IF(AND('Mortgage summary'!$E$9="YES",$A128&lt;='Mortgage summary'!$E$10),'Mortgage summary'!$E$11,F128+G128),"")</f>
        <v>6.0000000000000005E-2</v>
      </c>
      <c r="J128" s="5"/>
    </row>
    <row r="129" spans="1:10" x14ac:dyDescent="0.35">
      <c r="A129" s="27">
        <f>IFERROR(IF(A128+1&lt;='Mortgage summary'!$E$5,A128+1,""),"")</f>
        <v>124</v>
      </c>
      <c r="B129" s="28">
        <f>IF(A129&lt;&gt;"",ROUND(IF('Mortgage summary'!$E$12="stale",-PMT(I129/12,'Mortgage summary'!$E$5-A128,E128,0),C129+D129),2),"")</f>
        <v>1288.5999999999999</v>
      </c>
      <c r="C129" s="28">
        <f>IF(A129&lt;&gt;"",IF('Mortgage summary'!$E$12="decrease",E128/('Mortgage summary'!$E$5-A128),IF(B129-D129&gt;E128,E128,B129-D129)),"")</f>
        <v>532.9946135985341</v>
      </c>
      <c r="D129" s="28">
        <f t="shared" si="3"/>
        <v>755.60538640146581</v>
      </c>
      <c r="E129" s="28">
        <f t="shared" si="4"/>
        <v>150588.08266669462</v>
      </c>
      <c r="F129" s="29">
        <f>IF(A129&lt;&gt;"",'Mortgage summary'!$E$6,"")</f>
        <v>3.5000000000000003E-2</v>
      </c>
      <c r="G129" s="29">
        <f>IF(A129&lt;&gt;"",'Mortgage summary'!$E$7,"")</f>
        <v>2.5000000000000001E-2</v>
      </c>
      <c r="H129" s="30" t="e">
        <f>#REF!*(1+#REF!)^(240-A129)</f>
        <v>#REF!</v>
      </c>
      <c r="I129" s="31">
        <f>IF($A129&lt;&gt;"",IF(AND('Mortgage summary'!$E$9="YES",$A129&lt;='Mortgage summary'!$E$10),'Mortgage summary'!$E$11,F129+G129),"")</f>
        <v>6.0000000000000005E-2</v>
      </c>
      <c r="J129" s="5"/>
    </row>
    <row r="130" spans="1:10" x14ac:dyDescent="0.35">
      <c r="A130" s="27">
        <f>IFERROR(IF(A129+1&lt;='Mortgage summary'!$E$5,A129+1,""),"")</f>
        <v>125</v>
      </c>
      <c r="B130" s="28">
        <f>IF(A130&lt;&gt;"",ROUND(IF('Mortgage summary'!$E$12="stale",-PMT(I130/12,'Mortgage summary'!$E$5-A129,E129,0),C130+D130),2),"")</f>
        <v>1288.6099999999999</v>
      </c>
      <c r="C130" s="28">
        <f>IF(A130&lt;&gt;"",IF('Mortgage summary'!$E$12="decrease",E129/('Mortgage summary'!$E$5-A129),IF(B130-D130&gt;E129,E129,B130-D130)),"")</f>
        <v>535.6695866665267</v>
      </c>
      <c r="D130" s="28">
        <f t="shared" si="3"/>
        <v>752.9404133334732</v>
      </c>
      <c r="E130" s="28">
        <f t="shared" si="4"/>
        <v>150052.41308002808</v>
      </c>
      <c r="F130" s="29">
        <f>IF(A130&lt;&gt;"",'Mortgage summary'!$E$6,"")</f>
        <v>3.5000000000000003E-2</v>
      </c>
      <c r="G130" s="29">
        <f>IF(A130&lt;&gt;"",'Mortgage summary'!$E$7,"")</f>
        <v>2.5000000000000001E-2</v>
      </c>
      <c r="H130" s="30" t="e">
        <f>#REF!*(1+#REF!)^(240-A130)</f>
        <v>#REF!</v>
      </c>
      <c r="I130" s="31">
        <f>IF($A130&lt;&gt;"",IF(AND('Mortgage summary'!$E$9="YES",$A130&lt;='Mortgage summary'!$E$10),'Mortgage summary'!$E$11,F130+G130),"")</f>
        <v>6.0000000000000005E-2</v>
      </c>
      <c r="J130" s="5"/>
    </row>
    <row r="131" spans="1:10" x14ac:dyDescent="0.35">
      <c r="A131" s="27">
        <f>IFERROR(IF(A130+1&lt;='Mortgage summary'!$E$5,A130+1,""),"")</f>
        <v>126</v>
      </c>
      <c r="B131" s="28">
        <f>IF(A131&lt;&gt;"",ROUND(IF('Mortgage summary'!$E$12="stale",-PMT(I131/12,'Mortgage summary'!$E$5-A130,E130,0),C131+D131),2),"")</f>
        <v>1288.5999999999999</v>
      </c>
      <c r="C131" s="28">
        <f>IF(A131&lt;&gt;"",IF('Mortgage summary'!$E$12="decrease",E130/('Mortgage summary'!$E$5-A130),IF(B131-D131&gt;E130,E130,B131-D131)),"")</f>
        <v>538.33793459985952</v>
      </c>
      <c r="D131" s="28">
        <f t="shared" si="3"/>
        <v>750.26206540014039</v>
      </c>
      <c r="E131" s="28">
        <f t="shared" si="4"/>
        <v>149514.07514542821</v>
      </c>
      <c r="F131" s="29">
        <f>IF(A131&lt;&gt;"",'Mortgage summary'!$E$6,"")</f>
        <v>3.5000000000000003E-2</v>
      </c>
      <c r="G131" s="29">
        <f>IF(A131&lt;&gt;"",'Mortgage summary'!$E$7,"")</f>
        <v>2.5000000000000001E-2</v>
      </c>
      <c r="H131" s="30" t="e">
        <f>#REF!*(1+#REF!)^(240-A131)</f>
        <v>#REF!</v>
      </c>
      <c r="I131" s="31">
        <f>IF($A131&lt;&gt;"",IF(AND('Mortgage summary'!$E$9="YES",$A131&lt;='Mortgage summary'!$E$10),'Mortgage summary'!$E$11,F131+G131),"")</f>
        <v>6.0000000000000005E-2</v>
      </c>
      <c r="J131" s="5"/>
    </row>
    <row r="132" spans="1:10" x14ac:dyDescent="0.35">
      <c r="A132" s="27">
        <f>IFERROR(IF(A131+1&lt;='Mortgage summary'!$E$5,A131+1,""),"")</f>
        <v>127</v>
      </c>
      <c r="B132" s="28">
        <f>IF(A132&lt;&gt;"",ROUND(IF('Mortgage summary'!$E$12="stale",-PMT(I132/12,'Mortgage summary'!$E$5-A131,E131,0),C132+D132),2),"")</f>
        <v>1288.6099999999999</v>
      </c>
      <c r="C132" s="28">
        <f>IF(A132&lt;&gt;"",IF('Mortgage summary'!$E$12="decrease",E131/('Mortgage summary'!$E$5-A131),IF(B132-D132&gt;E131,E131,B132-D132)),"")</f>
        <v>541.03962427285876</v>
      </c>
      <c r="D132" s="28">
        <f t="shared" si="3"/>
        <v>747.57037572714114</v>
      </c>
      <c r="E132" s="28">
        <f t="shared" si="4"/>
        <v>148973.03552115537</v>
      </c>
      <c r="F132" s="29">
        <f>IF(A132&lt;&gt;"",'Mortgage summary'!$E$6,"")</f>
        <v>3.5000000000000003E-2</v>
      </c>
      <c r="G132" s="29">
        <f>IF(A132&lt;&gt;"",'Mortgage summary'!$E$7,"")</f>
        <v>2.5000000000000001E-2</v>
      </c>
      <c r="H132" s="30" t="e">
        <f>#REF!*(1+#REF!)^(240-A132)</f>
        <v>#REF!</v>
      </c>
      <c r="I132" s="31">
        <f>IF($A132&lt;&gt;"",IF(AND('Mortgage summary'!$E$9="YES",$A132&lt;='Mortgage summary'!$E$10),'Mortgage summary'!$E$11,F132+G132),"")</f>
        <v>6.0000000000000005E-2</v>
      </c>
      <c r="J132" s="5"/>
    </row>
    <row r="133" spans="1:10" x14ac:dyDescent="0.35">
      <c r="A133" s="27">
        <f>IFERROR(IF(A132+1&lt;='Mortgage summary'!$E$5,A132+1,""),"")</f>
        <v>128</v>
      </c>
      <c r="B133" s="28">
        <f>IF(A133&lt;&gt;"",ROUND(IF('Mortgage summary'!$E$12="stale",-PMT(I133/12,'Mortgage summary'!$E$5-A132,E132,0),C133+D133),2),"")</f>
        <v>1288.5999999999999</v>
      </c>
      <c r="C133" s="28">
        <f>IF(A133&lt;&gt;"",IF('Mortgage summary'!$E$12="decrease",E132/('Mortgage summary'!$E$5-A132),IF(B133-D133&gt;E132,E132,B133-D133)),"")</f>
        <v>543.73482239422299</v>
      </c>
      <c r="D133" s="28">
        <f t="shared" si="3"/>
        <v>744.86517760577692</v>
      </c>
      <c r="E133" s="28">
        <f t="shared" si="4"/>
        <v>148429.30069876116</v>
      </c>
      <c r="F133" s="29">
        <f>IF(A133&lt;&gt;"",'Mortgage summary'!$E$6,"")</f>
        <v>3.5000000000000003E-2</v>
      </c>
      <c r="G133" s="29">
        <f>IF(A133&lt;&gt;"",'Mortgage summary'!$E$7,"")</f>
        <v>2.5000000000000001E-2</v>
      </c>
      <c r="H133" s="30" t="e">
        <f>#REF!*(1+#REF!)^(240-A133)</f>
        <v>#REF!</v>
      </c>
      <c r="I133" s="31">
        <f>IF($A133&lt;&gt;"",IF(AND('Mortgage summary'!$E$9="YES",$A133&lt;='Mortgage summary'!$E$10),'Mortgage summary'!$E$11,F133+G133),"")</f>
        <v>6.0000000000000005E-2</v>
      </c>
      <c r="J133" s="5"/>
    </row>
    <row r="134" spans="1:10" x14ac:dyDescent="0.35">
      <c r="A134" s="27">
        <f>IFERROR(IF(A133+1&lt;='Mortgage summary'!$E$5,A133+1,""),"")</f>
        <v>129</v>
      </c>
      <c r="B134" s="28">
        <f>IF(A134&lt;&gt;"",ROUND(IF('Mortgage summary'!$E$12="stale",-PMT(I134/12,'Mortgage summary'!$E$5-A133,E133,0),C134+D134),2),"")</f>
        <v>1288.6099999999999</v>
      </c>
      <c r="C134" s="28">
        <f>IF(A134&lt;&gt;"",IF('Mortgage summary'!$E$12="decrease",E133/('Mortgage summary'!$E$5-A133),IF(B134-D134&gt;E133,E133,B134-D134)),"")</f>
        <v>546.46349650619402</v>
      </c>
      <c r="D134" s="28">
        <f t="shared" ref="D134:D197" si="5">IF(A134&lt;&gt;"",E133*I134/12,"")</f>
        <v>742.14650349380588</v>
      </c>
      <c r="E134" s="28">
        <f t="shared" ref="E134:E197" si="6">IF(A134&lt;&gt;"",E133-C134,"")</f>
        <v>147882.83720225497</v>
      </c>
      <c r="F134" s="29">
        <f>IF(A134&lt;&gt;"",'Mortgage summary'!$E$6,"")</f>
        <v>3.5000000000000003E-2</v>
      </c>
      <c r="G134" s="29">
        <f>IF(A134&lt;&gt;"",'Mortgage summary'!$E$7,"")</f>
        <v>2.5000000000000001E-2</v>
      </c>
      <c r="H134" s="30" t="e">
        <f>#REF!*(1+#REF!)^(240-A134)</f>
        <v>#REF!</v>
      </c>
      <c r="I134" s="31">
        <f>IF($A134&lt;&gt;"",IF(AND('Mortgage summary'!$E$9="YES",$A134&lt;='Mortgage summary'!$E$10),'Mortgage summary'!$E$11,F134+G134),"")</f>
        <v>6.0000000000000005E-2</v>
      </c>
      <c r="J134" s="5"/>
    </row>
    <row r="135" spans="1:10" x14ac:dyDescent="0.35">
      <c r="A135" s="27">
        <f>IFERROR(IF(A134+1&lt;='Mortgage summary'!$E$5,A134+1,""),"")</f>
        <v>130</v>
      </c>
      <c r="B135" s="28">
        <f>IF(A135&lt;&gt;"",ROUND(IF('Mortgage summary'!$E$12="stale",-PMT(I135/12,'Mortgage summary'!$E$5-A134,E134,0),C135+D135),2),"")</f>
        <v>1288.5999999999999</v>
      </c>
      <c r="C135" s="28">
        <f>IF(A135&lt;&gt;"",IF('Mortgage summary'!$E$12="decrease",E134/('Mortgage summary'!$E$5-A134),IF(B135-D135&gt;E134,E134,B135-D135)),"")</f>
        <v>549.18581398872493</v>
      </c>
      <c r="D135" s="28">
        <f t="shared" si="5"/>
        <v>739.41418601127498</v>
      </c>
      <c r="E135" s="28">
        <f t="shared" si="6"/>
        <v>147333.65138826624</v>
      </c>
      <c r="F135" s="29">
        <f>IF(A135&lt;&gt;"",'Mortgage summary'!$E$6,"")</f>
        <v>3.5000000000000003E-2</v>
      </c>
      <c r="G135" s="29">
        <f>IF(A135&lt;&gt;"",'Mortgage summary'!$E$7,"")</f>
        <v>2.5000000000000001E-2</v>
      </c>
      <c r="H135" s="30" t="e">
        <f>#REF!*(1+#REF!)^(240-A135)</f>
        <v>#REF!</v>
      </c>
      <c r="I135" s="31">
        <f>IF($A135&lt;&gt;"",IF(AND('Mortgage summary'!$E$9="YES",$A135&lt;='Mortgage summary'!$E$10),'Mortgage summary'!$E$11,F135+G135),"")</f>
        <v>6.0000000000000005E-2</v>
      </c>
      <c r="J135" s="5"/>
    </row>
    <row r="136" spans="1:10" x14ac:dyDescent="0.35">
      <c r="A136" s="27">
        <f>IFERROR(IF(A135+1&lt;='Mortgage summary'!$E$5,A135+1,""),"")</f>
        <v>131</v>
      </c>
      <c r="B136" s="28">
        <f>IF(A136&lt;&gt;"",ROUND(IF('Mortgage summary'!$E$12="stale",-PMT(I136/12,'Mortgage summary'!$E$5-A135,E135,0),C136+D136),2),"")</f>
        <v>1288.6099999999999</v>
      </c>
      <c r="C136" s="28">
        <f>IF(A136&lt;&gt;"",IF('Mortgage summary'!$E$12="decrease",E135/('Mortgage summary'!$E$5-A135),IF(B136-D136&gt;E135,E135,B136-D136)),"")</f>
        <v>551.94174305866875</v>
      </c>
      <c r="D136" s="28">
        <f t="shared" si="5"/>
        <v>736.66825694133115</v>
      </c>
      <c r="E136" s="28">
        <f t="shared" si="6"/>
        <v>146781.70964520756</v>
      </c>
      <c r="F136" s="29">
        <f>IF(A136&lt;&gt;"",'Mortgage summary'!$E$6,"")</f>
        <v>3.5000000000000003E-2</v>
      </c>
      <c r="G136" s="29">
        <f>IF(A136&lt;&gt;"",'Mortgage summary'!$E$7,"")</f>
        <v>2.5000000000000001E-2</v>
      </c>
      <c r="H136" s="30" t="e">
        <f>#REF!*(1+#REF!)^(240-A136)</f>
        <v>#REF!</v>
      </c>
      <c r="I136" s="31">
        <f>IF($A136&lt;&gt;"",IF(AND('Mortgage summary'!$E$9="YES",$A136&lt;='Mortgage summary'!$E$10),'Mortgage summary'!$E$11,F136+G136),"")</f>
        <v>6.0000000000000005E-2</v>
      </c>
      <c r="J136" s="5"/>
    </row>
    <row r="137" spans="1:10" s="10" customFormat="1" x14ac:dyDescent="0.35">
      <c r="A137" s="32">
        <f>IFERROR(IF(A136+1&lt;='Mortgage summary'!$E$5,A136+1,""),"")</f>
        <v>132</v>
      </c>
      <c r="B137" s="33">
        <f>IF(A137&lt;&gt;"",ROUND(IF('Mortgage summary'!$E$12="stale",-PMT(I137/12,'Mortgage summary'!$E$5-A136,E136,0),C137+D137),2),"")</f>
        <v>1288.5999999999999</v>
      </c>
      <c r="C137" s="33">
        <f>IF(A137&lt;&gt;"",IF('Mortgage summary'!$E$12="decrease",E136/('Mortgage summary'!$E$5-A136),IF(B137-D137&gt;E136,E136,B137-D137)),"")</f>
        <v>554.69145177396206</v>
      </c>
      <c r="D137" s="33">
        <f t="shared" si="5"/>
        <v>733.90854822603785</v>
      </c>
      <c r="E137" s="33">
        <f t="shared" si="6"/>
        <v>146227.01819343361</v>
      </c>
      <c r="F137" s="34">
        <f>IF(A137&lt;&gt;"",'Mortgage summary'!$E$6,"")</f>
        <v>3.5000000000000003E-2</v>
      </c>
      <c r="G137" s="34">
        <f>IF(A137&lt;&gt;"",'Mortgage summary'!$E$7,"")</f>
        <v>2.5000000000000001E-2</v>
      </c>
      <c r="H137" s="35" t="e">
        <f>#REF!*(1+#REF!)^(240-A137)</f>
        <v>#REF!</v>
      </c>
      <c r="I137" s="31">
        <f>IF($A137&lt;&gt;"",IF(AND('Mortgage summary'!$E$9="YES",$A137&lt;='Mortgage summary'!$E$10),'Mortgage summary'!$E$11,F137+G137),"")</f>
        <v>6.0000000000000005E-2</v>
      </c>
      <c r="J137" s="9"/>
    </row>
    <row r="138" spans="1:10" x14ac:dyDescent="0.35">
      <c r="A138" s="27">
        <f>IFERROR(IF(A137+1&lt;='Mortgage summary'!$E$5,A137+1,""),"")</f>
        <v>133</v>
      </c>
      <c r="B138" s="28">
        <f>IF(A138&lt;&gt;"",ROUND(IF('Mortgage summary'!$E$12="stale",-PMT(I138/12,'Mortgage summary'!$E$5-A137,E137,0),C138+D138),2),"")</f>
        <v>1288.6099999999999</v>
      </c>
      <c r="C138" s="28">
        <f>IF(A138&lt;&gt;"",IF('Mortgage summary'!$E$12="decrease",E137/('Mortgage summary'!$E$5-A137),IF(B138-D138&gt;E137,E137,B138-D138)),"")</f>
        <v>557.47490903283176</v>
      </c>
      <c r="D138" s="28">
        <f t="shared" si="5"/>
        <v>731.13509096716814</v>
      </c>
      <c r="E138" s="28">
        <f t="shared" si="6"/>
        <v>145669.54328440077</v>
      </c>
      <c r="F138" s="29">
        <f>IF(A138&lt;&gt;"",'Mortgage summary'!$E$6,"")</f>
        <v>3.5000000000000003E-2</v>
      </c>
      <c r="G138" s="29">
        <f>IF(A138&lt;&gt;"",'Mortgage summary'!$E$7,"")</f>
        <v>2.5000000000000001E-2</v>
      </c>
      <c r="H138" s="30" t="e">
        <f>#REF!*(1+#REF!)^(240-A138)</f>
        <v>#REF!</v>
      </c>
      <c r="I138" s="31">
        <f>IF($A138&lt;&gt;"",IF(AND('Mortgage summary'!$E$9="YES",$A138&lt;='Mortgage summary'!$E$10),'Mortgage summary'!$E$11,F138+G138),"")</f>
        <v>6.0000000000000005E-2</v>
      </c>
      <c r="J138" s="5"/>
    </row>
    <row r="139" spans="1:10" x14ac:dyDescent="0.35">
      <c r="A139" s="27">
        <f>IFERROR(IF(A138+1&lt;='Mortgage summary'!$E$5,A138+1,""),"")</f>
        <v>134</v>
      </c>
      <c r="B139" s="28">
        <f>IF(A139&lt;&gt;"",ROUND(IF('Mortgage summary'!$E$12="stale",-PMT(I139/12,'Mortgage summary'!$E$5-A138,E138,0),C139+D139),2),"")</f>
        <v>1288.5999999999999</v>
      </c>
      <c r="C139" s="28">
        <f>IF(A139&lt;&gt;"",IF('Mortgage summary'!$E$12="decrease",E138/('Mortgage summary'!$E$5-A138),IF(B139-D139&gt;E138,E138,B139-D139)),"")</f>
        <v>560.25228357799597</v>
      </c>
      <c r="D139" s="28">
        <f t="shared" si="5"/>
        <v>728.34771642200394</v>
      </c>
      <c r="E139" s="28">
        <f t="shared" si="6"/>
        <v>145109.29100082279</v>
      </c>
      <c r="F139" s="29">
        <f>IF(A139&lt;&gt;"",'Mortgage summary'!$E$6,"")</f>
        <v>3.5000000000000003E-2</v>
      </c>
      <c r="G139" s="29">
        <f>IF(A139&lt;&gt;"",'Mortgage summary'!$E$7,"")</f>
        <v>2.5000000000000001E-2</v>
      </c>
      <c r="H139" s="30" t="e">
        <f>#REF!*(1+#REF!)^(240-A139)</f>
        <v>#REF!</v>
      </c>
      <c r="I139" s="31">
        <f>IF($A139&lt;&gt;"",IF(AND('Mortgage summary'!$E$9="YES",$A139&lt;='Mortgage summary'!$E$10),'Mortgage summary'!$E$11,F139+G139),"")</f>
        <v>6.0000000000000005E-2</v>
      </c>
      <c r="J139" s="5"/>
    </row>
    <row r="140" spans="1:10" x14ac:dyDescent="0.35">
      <c r="A140" s="27">
        <f>IFERROR(IF(A139+1&lt;='Mortgage summary'!$E$5,A139+1,""),"")</f>
        <v>135</v>
      </c>
      <c r="B140" s="28">
        <f>IF(A140&lt;&gt;"",ROUND(IF('Mortgage summary'!$E$12="stale",-PMT(I140/12,'Mortgage summary'!$E$5-A139,E139,0),C140+D140),2),"")</f>
        <v>1288.6099999999999</v>
      </c>
      <c r="C140" s="28">
        <f>IF(A140&lt;&gt;"",IF('Mortgage summary'!$E$12="decrease",E139/('Mortgage summary'!$E$5-A139),IF(B140-D140&gt;E139,E139,B140-D140)),"")</f>
        <v>563.06354499588599</v>
      </c>
      <c r="D140" s="28">
        <f t="shared" si="5"/>
        <v>725.54645500411391</v>
      </c>
      <c r="E140" s="28">
        <f t="shared" si="6"/>
        <v>144546.22745582691</v>
      </c>
      <c r="F140" s="29">
        <f>IF(A140&lt;&gt;"",'Mortgage summary'!$E$6,"")</f>
        <v>3.5000000000000003E-2</v>
      </c>
      <c r="G140" s="29">
        <f>IF(A140&lt;&gt;"",'Mortgage summary'!$E$7,"")</f>
        <v>2.5000000000000001E-2</v>
      </c>
      <c r="H140" s="30" t="e">
        <f>#REF!*(1+#REF!)^(240-A140)</f>
        <v>#REF!</v>
      </c>
      <c r="I140" s="31">
        <f>IF($A140&lt;&gt;"",IF(AND('Mortgage summary'!$E$9="YES",$A140&lt;='Mortgage summary'!$E$10),'Mortgage summary'!$E$11,F140+G140),"")</f>
        <v>6.0000000000000005E-2</v>
      </c>
      <c r="J140" s="5"/>
    </row>
    <row r="141" spans="1:10" x14ac:dyDescent="0.35">
      <c r="A141" s="27">
        <f>IFERROR(IF(A140+1&lt;='Mortgage summary'!$E$5,A140+1,""),"")</f>
        <v>136</v>
      </c>
      <c r="B141" s="28">
        <f>IF(A141&lt;&gt;"",ROUND(IF('Mortgage summary'!$E$12="stale",-PMT(I141/12,'Mortgage summary'!$E$5-A140,E140,0),C141+D141),2),"")</f>
        <v>1288.5999999999999</v>
      </c>
      <c r="C141" s="28">
        <f>IF(A141&lt;&gt;"",IF('Mortgage summary'!$E$12="decrease",E140/('Mortgage summary'!$E$5-A140),IF(B141-D141&gt;E140,E140,B141-D141)),"")</f>
        <v>565.86886272086531</v>
      </c>
      <c r="D141" s="28">
        <f t="shared" si="5"/>
        <v>722.7311372791346</v>
      </c>
      <c r="E141" s="28">
        <f t="shared" si="6"/>
        <v>143980.35859310604</v>
      </c>
      <c r="F141" s="29">
        <f>IF(A141&lt;&gt;"",'Mortgage summary'!$E$6,"")</f>
        <v>3.5000000000000003E-2</v>
      </c>
      <c r="G141" s="29">
        <f>IF(A141&lt;&gt;"",'Mortgage summary'!$E$7,"")</f>
        <v>2.5000000000000001E-2</v>
      </c>
      <c r="H141" s="30" t="e">
        <f>#REF!*(1+#REF!)^(240-A141)</f>
        <v>#REF!</v>
      </c>
      <c r="I141" s="31">
        <f>IF($A141&lt;&gt;"",IF(AND('Mortgage summary'!$E$9="YES",$A141&lt;='Mortgage summary'!$E$10),'Mortgage summary'!$E$11,F141+G141),"")</f>
        <v>6.0000000000000005E-2</v>
      </c>
      <c r="J141" s="5"/>
    </row>
    <row r="142" spans="1:10" x14ac:dyDescent="0.35">
      <c r="A142" s="27">
        <f>IFERROR(IF(A141+1&lt;='Mortgage summary'!$E$5,A141+1,""),"")</f>
        <v>137</v>
      </c>
      <c r="B142" s="28">
        <f>IF(A142&lt;&gt;"",ROUND(IF('Mortgage summary'!$E$12="stale",-PMT(I142/12,'Mortgage summary'!$E$5-A141,E141,0),C142+D142),2),"")</f>
        <v>1288.6099999999999</v>
      </c>
      <c r="C142" s="28">
        <f>IF(A142&lt;&gt;"",IF('Mortgage summary'!$E$12="decrease",E141/('Mortgage summary'!$E$5-A141),IF(B142-D142&gt;E141,E141,B142-D142)),"")</f>
        <v>568.70820703446964</v>
      </c>
      <c r="D142" s="28">
        <f t="shared" si="5"/>
        <v>719.90179296553026</v>
      </c>
      <c r="E142" s="28">
        <f t="shared" si="6"/>
        <v>143411.65038607156</v>
      </c>
      <c r="F142" s="29">
        <f>IF(A142&lt;&gt;"",'Mortgage summary'!$E$6,"")</f>
        <v>3.5000000000000003E-2</v>
      </c>
      <c r="G142" s="29">
        <f>IF(A142&lt;&gt;"",'Mortgage summary'!$E$7,"")</f>
        <v>2.5000000000000001E-2</v>
      </c>
      <c r="H142" s="30" t="e">
        <f>#REF!*(1+#REF!)^(240-A142)</f>
        <v>#REF!</v>
      </c>
      <c r="I142" s="31">
        <f>IF($A142&lt;&gt;"",IF(AND('Mortgage summary'!$E$9="YES",$A142&lt;='Mortgage summary'!$E$10),'Mortgage summary'!$E$11,F142+G142),"")</f>
        <v>6.0000000000000005E-2</v>
      </c>
      <c r="J142" s="5"/>
    </row>
    <row r="143" spans="1:10" x14ac:dyDescent="0.35">
      <c r="A143" s="27">
        <f>IFERROR(IF(A142+1&lt;='Mortgage summary'!$E$5,A142+1,""),"")</f>
        <v>138</v>
      </c>
      <c r="B143" s="28">
        <f>IF(A143&lt;&gt;"",ROUND(IF('Mortgage summary'!$E$12="stale",-PMT(I143/12,'Mortgage summary'!$E$5-A142,E142,0),C143+D143),2),"")</f>
        <v>1288.5999999999999</v>
      </c>
      <c r="C143" s="28">
        <f>IF(A143&lt;&gt;"",IF('Mortgage summary'!$E$12="decrease",E142/('Mortgage summary'!$E$5-A142),IF(B143-D143&gt;E142,E142,B143-D143)),"")</f>
        <v>571.54174806964204</v>
      </c>
      <c r="D143" s="28">
        <f t="shared" si="5"/>
        <v>717.05825193035787</v>
      </c>
      <c r="E143" s="28">
        <f t="shared" si="6"/>
        <v>142840.10863800193</v>
      </c>
      <c r="F143" s="29">
        <f>IF(A143&lt;&gt;"",'Mortgage summary'!$E$6,"")</f>
        <v>3.5000000000000003E-2</v>
      </c>
      <c r="G143" s="29">
        <f>IF(A143&lt;&gt;"",'Mortgage summary'!$E$7,"")</f>
        <v>2.5000000000000001E-2</v>
      </c>
      <c r="H143" s="30" t="e">
        <f>#REF!*(1+#REF!)^(240-A143)</f>
        <v>#REF!</v>
      </c>
      <c r="I143" s="31">
        <f>IF($A143&lt;&gt;"",IF(AND('Mortgage summary'!$E$9="YES",$A143&lt;='Mortgage summary'!$E$10),'Mortgage summary'!$E$11,F143+G143),"")</f>
        <v>6.0000000000000005E-2</v>
      </c>
      <c r="J143" s="5"/>
    </row>
    <row r="144" spans="1:10" x14ac:dyDescent="0.35">
      <c r="A144" s="27">
        <f>IFERROR(IF(A143+1&lt;='Mortgage summary'!$E$5,A143+1,""),"")</f>
        <v>139</v>
      </c>
      <c r="B144" s="28">
        <f>IF(A144&lt;&gt;"",ROUND(IF('Mortgage summary'!$E$12="stale",-PMT(I144/12,'Mortgage summary'!$E$5-A143,E143,0),C144+D144),2),"")</f>
        <v>1288.6099999999999</v>
      </c>
      <c r="C144" s="28">
        <f>IF(A144&lt;&gt;"",IF('Mortgage summary'!$E$12="decrease",E143/('Mortgage summary'!$E$5-A143),IF(B144-D144&gt;E143,E143,B144-D144)),"")</f>
        <v>574.40945680999016</v>
      </c>
      <c r="D144" s="28">
        <f t="shared" si="5"/>
        <v>714.20054319000974</v>
      </c>
      <c r="E144" s="28">
        <f t="shared" si="6"/>
        <v>142265.69918119194</v>
      </c>
      <c r="F144" s="29">
        <f>IF(A144&lt;&gt;"",'Mortgage summary'!$E$6,"")</f>
        <v>3.5000000000000003E-2</v>
      </c>
      <c r="G144" s="29">
        <f>IF(A144&lt;&gt;"",'Mortgage summary'!$E$7,"")</f>
        <v>2.5000000000000001E-2</v>
      </c>
      <c r="H144" s="30" t="e">
        <f>#REF!*(1+#REF!)^(240-A144)</f>
        <v>#REF!</v>
      </c>
      <c r="I144" s="31">
        <f>IF($A144&lt;&gt;"",IF(AND('Mortgage summary'!$E$9="YES",$A144&lt;='Mortgage summary'!$E$10),'Mortgage summary'!$E$11,F144+G144),"")</f>
        <v>6.0000000000000005E-2</v>
      </c>
      <c r="J144" s="5"/>
    </row>
    <row r="145" spans="1:10" x14ac:dyDescent="0.35">
      <c r="A145" s="27">
        <f>IFERROR(IF(A144+1&lt;='Mortgage summary'!$E$5,A144+1,""),"")</f>
        <v>140</v>
      </c>
      <c r="B145" s="28">
        <f>IF(A145&lt;&gt;"",ROUND(IF('Mortgage summary'!$E$12="stale",-PMT(I145/12,'Mortgage summary'!$E$5-A144,E144,0),C145+D145),2),"")</f>
        <v>1288.5999999999999</v>
      </c>
      <c r="C145" s="28">
        <f>IF(A145&lt;&gt;"",IF('Mortgage summary'!$E$12="decrease",E144/('Mortgage summary'!$E$5-A144),IF(B145-D145&gt;E144,E144,B145-D145)),"")</f>
        <v>577.27150409404021</v>
      </c>
      <c r="D145" s="28">
        <f t="shared" si="5"/>
        <v>711.3284959059597</v>
      </c>
      <c r="E145" s="28">
        <f t="shared" si="6"/>
        <v>141688.4276770979</v>
      </c>
      <c r="F145" s="29">
        <f>IF(A145&lt;&gt;"",'Mortgage summary'!$E$6,"")</f>
        <v>3.5000000000000003E-2</v>
      </c>
      <c r="G145" s="29">
        <f>IF(A145&lt;&gt;"",'Mortgage summary'!$E$7,"")</f>
        <v>2.5000000000000001E-2</v>
      </c>
      <c r="H145" s="30" t="e">
        <f>#REF!*(1+#REF!)^(240-A145)</f>
        <v>#REF!</v>
      </c>
      <c r="I145" s="31">
        <f>IF($A145&lt;&gt;"",IF(AND('Mortgage summary'!$E$9="YES",$A145&lt;='Mortgage summary'!$E$10),'Mortgage summary'!$E$11,F145+G145),"")</f>
        <v>6.0000000000000005E-2</v>
      </c>
      <c r="J145" s="5"/>
    </row>
    <row r="146" spans="1:10" x14ac:dyDescent="0.35">
      <c r="A146" s="27">
        <f>IFERROR(IF(A145+1&lt;='Mortgage summary'!$E$5,A145+1,""),"")</f>
        <v>141</v>
      </c>
      <c r="B146" s="28">
        <f>IF(A146&lt;&gt;"",ROUND(IF('Mortgage summary'!$E$12="stale",-PMT(I146/12,'Mortgage summary'!$E$5-A145,E145,0),C146+D146),2),"")</f>
        <v>1288.6099999999999</v>
      </c>
      <c r="C146" s="28">
        <f>IF(A146&lt;&gt;"",IF('Mortgage summary'!$E$12="decrease",E145/('Mortgage summary'!$E$5-A145),IF(B146-D146&gt;E145,E145,B146-D146)),"")</f>
        <v>580.16786161451034</v>
      </c>
      <c r="D146" s="28">
        <f t="shared" si="5"/>
        <v>708.44213838548956</v>
      </c>
      <c r="E146" s="28">
        <f t="shared" si="6"/>
        <v>141108.25981548338</v>
      </c>
      <c r="F146" s="29">
        <f>IF(A146&lt;&gt;"",'Mortgage summary'!$E$6,"")</f>
        <v>3.5000000000000003E-2</v>
      </c>
      <c r="G146" s="29">
        <f>IF(A146&lt;&gt;"",'Mortgage summary'!$E$7,"")</f>
        <v>2.5000000000000001E-2</v>
      </c>
      <c r="H146" s="30" t="e">
        <f>#REF!*(1+#REF!)^(240-A146)</f>
        <v>#REF!</v>
      </c>
      <c r="I146" s="31">
        <f>IF($A146&lt;&gt;"",IF(AND('Mortgage summary'!$E$9="YES",$A146&lt;='Mortgage summary'!$E$10),'Mortgage summary'!$E$11,F146+G146),"")</f>
        <v>6.0000000000000005E-2</v>
      </c>
      <c r="J146" s="5"/>
    </row>
    <row r="147" spans="1:10" x14ac:dyDescent="0.35">
      <c r="A147" s="27">
        <f>IFERROR(IF(A146+1&lt;='Mortgage summary'!$E$5,A146+1,""),"")</f>
        <v>142</v>
      </c>
      <c r="B147" s="28">
        <f>IF(A147&lt;&gt;"",ROUND(IF('Mortgage summary'!$E$12="stale",-PMT(I147/12,'Mortgage summary'!$E$5-A146,E146,0),C147+D147),2),"")</f>
        <v>1288.5999999999999</v>
      </c>
      <c r="C147" s="28">
        <f>IF(A147&lt;&gt;"",IF('Mortgage summary'!$E$12="decrease",E146/('Mortgage summary'!$E$5-A146),IF(B147-D147&gt;E146,E146,B147-D147)),"")</f>
        <v>583.05870092258294</v>
      </c>
      <c r="D147" s="28">
        <f t="shared" si="5"/>
        <v>705.54129907741697</v>
      </c>
      <c r="E147" s="28">
        <f t="shared" si="6"/>
        <v>140525.2011145608</v>
      </c>
      <c r="F147" s="29">
        <f>IF(A147&lt;&gt;"",'Mortgage summary'!$E$6,"")</f>
        <v>3.5000000000000003E-2</v>
      </c>
      <c r="G147" s="29">
        <f>IF(A147&lt;&gt;"",'Mortgage summary'!$E$7,"")</f>
        <v>2.5000000000000001E-2</v>
      </c>
      <c r="H147" s="30" t="e">
        <f>#REF!*(1+#REF!)^(240-A147)</f>
        <v>#REF!</v>
      </c>
      <c r="I147" s="31">
        <f>IF($A147&lt;&gt;"",IF(AND('Mortgage summary'!$E$9="YES",$A147&lt;='Mortgage summary'!$E$10),'Mortgage summary'!$E$11,F147+G147),"")</f>
        <v>6.0000000000000005E-2</v>
      </c>
      <c r="J147" s="5"/>
    </row>
    <row r="148" spans="1:10" x14ac:dyDescent="0.35">
      <c r="A148" s="27">
        <f>IFERROR(IF(A147+1&lt;='Mortgage summary'!$E$5,A147+1,""),"")</f>
        <v>143</v>
      </c>
      <c r="B148" s="28">
        <f>IF(A148&lt;&gt;"",ROUND(IF('Mortgage summary'!$E$12="stale",-PMT(I148/12,'Mortgage summary'!$E$5-A147,E147,0),C148+D148),2),"")</f>
        <v>1288.6099999999999</v>
      </c>
      <c r="C148" s="28">
        <f>IF(A148&lt;&gt;"",IF('Mortgage summary'!$E$12="decrease",E147/('Mortgage summary'!$E$5-A147),IF(B148-D148&gt;E147,E147,B148-D148)),"")</f>
        <v>585.98399442719585</v>
      </c>
      <c r="D148" s="28">
        <f t="shared" si="5"/>
        <v>702.62600557280405</v>
      </c>
      <c r="E148" s="28">
        <f t="shared" si="6"/>
        <v>139939.2171201336</v>
      </c>
      <c r="F148" s="29">
        <f>IF(A148&lt;&gt;"",'Mortgage summary'!$E$6,"")</f>
        <v>3.5000000000000003E-2</v>
      </c>
      <c r="G148" s="29">
        <f>IF(A148&lt;&gt;"",'Mortgage summary'!$E$7,"")</f>
        <v>2.5000000000000001E-2</v>
      </c>
      <c r="H148" s="30" t="e">
        <f>#REF!*(1+#REF!)^(240-A148)</f>
        <v>#REF!</v>
      </c>
      <c r="I148" s="31">
        <f>IF($A148&lt;&gt;"",IF(AND('Mortgage summary'!$E$9="YES",$A148&lt;='Mortgage summary'!$E$10),'Mortgage summary'!$E$11,F148+G148),"")</f>
        <v>6.0000000000000005E-2</v>
      </c>
      <c r="J148" s="5"/>
    </row>
    <row r="149" spans="1:10" s="10" customFormat="1" x14ac:dyDescent="0.35">
      <c r="A149" s="32">
        <f>IFERROR(IF(A148+1&lt;='Mortgage summary'!$E$5,A148+1,""),"")</f>
        <v>144</v>
      </c>
      <c r="B149" s="33">
        <f>IF(A149&lt;&gt;"",ROUND(IF('Mortgage summary'!$E$12="stale",-PMT(I149/12,'Mortgage summary'!$E$5-A148,E148,0),C149+D149),2),"")</f>
        <v>1288.5999999999999</v>
      </c>
      <c r="C149" s="33">
        <f>IF(A149&lt;&gt;"",IF('Mortgage summary'!$E$12="decrease",E148/('Mortgage summary'!$E$5-A148),IF(B149-D149&gt;E148,E148,B149-D149)),"")</f>
        <v>588.90391439933182</v>
      </c>
      <c r="D149" s="33">
        <f t="shared" si="5"/>
        <v>699.69608560066808</v>
      </c>
      <c r="E149" s="33">
        <f t="shared" si="6"/>
        <v>139350.31320573427</v>
      </c>
      <c r="F149" s="34">
        <f>IF(A149&lt;&gt;"",'Mortgage summary'!$E$6,"")</f>
        <v>3.5000000000000003E-2</v>
      </c>
      <c r="G149" s="34">
        <f>IF(A149&lt;&gt;"",'Mortgage summary'!$E$7,"")</f>
        <v>2.5000000000000001E-2</v>
      </c>
      <c r="H149" s="35" t="e">
        <f>#REF!*(1+#REF!)^(240-A149)</f>
        <v>#REF!</v>
      </c>
      <c r="I149" s="31">
        <f>IF($A149&lt;&gt;"",IF(AND('Mortgage summary'!$E$9="YES",$A149&lt;='Mortgage summary'!$E$10),'Mortgage summary'!$E$11,F149+G149),"")</f>
        <v>6.0000000000000005E-2</v>
      </c>
      <c r="J149" s="9"/>
    </row>
    <row r="150" spans="1:10" x14ac:dyDescent="0.35">
      <c r="A150" s="27">
        <f>IFERROR(IF(A149+1&lt;='Mortgage summary'!$E$5,A149+1,""),"")</f>
        <v>145</v>
      </c>
      <c r="B150" s="28">
        <f>IF(A150&lt;&gt;"",ROUND(IF('Mortgage summary'!$E$12="stale",-PMT(I150/12,'Mortgage summary'!$E$5-A149,E149,0),C150+D150),2),"")</f>
        <v>1288.6099999999999</v>
      </c>
      <c r="C150" s="28">
        <f>IF(A150&lt;&gt;"",IF('Mortgage summary'!$E$12="decrease",E149/('Mortgage summary'!$E$5-A149),IF(B150-D150&gt;E149,E149,B150-D150)),"")</f>
        <v>591.85843397132851</v>
      </c>
      <c r="D150" s="28">
        <f t="shared" si="5"/>
        <v>696.75156602867139</v>
      </c>
      <c r="E150" s="28">
        <f t="shared" si="6"/>
        <v>138758.45477176295</v>
      </c>
      <c r="F150" s="29">
        <f>IF(A150&lt;&gt;"",'Mortgage summary'!$E$6,"")</f>
        <v>3.5000000000000003E-2</v>
      </c>
      <c r="G150" s="29">
        <f>IF(A150&lt;&gt;"",'Mortgage summary'!$E$7,"")</f>
        <v>2.5000000000000001E-2</v>
      </c>
      <c r="H150" s="30" t="e">
        <f>#REF!*(1+#REF!)^(240-A150)</f>
        <v>#REF!</v>
      </c>
      <c r="I150" s="31">
        <f>IF($A150&lt;&gt;"",IF(AND('Mortgage summary'!$E$9="YES",$A150&lt;='Mortgage summary'!$E$10),'Mortgage summary'!$E$11,F150+G150),"")</f>
        <v>6.0000000000000005E-2</v>
      </c>
      <c r="J150" s="5"/>
    </row>
    <row r="151" spans="1:10" x14ac:dyDescent="0.35">
      <c r="A151" s="27">
        <f>IFERROR(IF(A150+1&lt;='Mortgage summary'!$E$5,A150+1,""),"")</f>
        <v>146</v>
      </c>
      <c r="B151" s="28">
        <f>IF(A151&lt;&gt;"",ROUND(IF('Mortgage summary'!$E$12="stale",-PMT(I151/12,'Mortgage summary'!$E$5-A150,E150,0),C151+D151),2),"")</f>
        <v>1288.5999999999999</v>
      </c>
      <c r="C151" s="28">
        <f>IF(A151&lt;&gt;"",IF('Mortgage summary'!$E$12="decrease",E150/('Mortgage summary'!$E$5-A150),IF(B151-D151&gt;E150,E150,B151-D151)),"")</f>
        <v>594.80772614118507</v>
      </c>
      <c r="D151" s="28">
        <f t="shared" si="5"/>
        <v>693.79227385881484</v>
      </c>
      <c r="E151" s="28">
        <f t="shared" si="6"/>
        <v>138163.64704562176</v>
      </c>
      <c r="F151" s="29">
        <f>IF(A151&lt;&gt;"",'Mortgage summary'!$E$6,"")</f>
        <v>3.5000000000000003E-2</v>
      </c>
      <c r="G151" s="29">
        <f>IF(A151&lt;&gt;"",'Mortgage summary'!$E$7,"")</f>
        <v>2.5000000000000001E-2</v>
      </c>
      <c r="H151" s="30" t="e">
        <f>#REF!*(1+#REF!)^(240-A151)</f>
        <v>#REF!</v>
      </c>
      <c r="I151" s="31">
        <f>IF($A151&lt;&gt;"",IF(AND('Mortgage summary'!$E$9="YES",$A151&lt;='Mortgage summary'!$E$10),'Mortgage summary'!$E$11,F151+G151),"")</f>
        <v>6.0000000000000005E-2</v>
      </c>
      <c r="J151" s="5"/>
    </row>
    <row r="152" spans="1:10" x14ac:dyDescent="0.35">
      <c r="A152" s="27">
        <f>IFERROR(IF(A151+1&lt;='Mortgage summary'!$E$5,A151+1,""),"")</f>
        <v>147</v>
      </c>
      <c r="B152" s="28">
        <f>IF(A152&lt;&gt;"",ROUND(IF('Mortgage summary'!$E$12="stale",-PMT(I152/12,'Mortgage summary'!$E$5-A151,E151,0),C152+D152),2),"")</f>
        <v>1288.6099999999999</v>
      </c>
      <c r="C152" s="28">
        <f>IF(A152&lt;&gt;"",IF('Mortgage summary'!$E$12="decrease",E151/('Mortgage summary'!$E$5-A151),IF(B152-D152&gt;E151,E151,B152-D152)),"")</f>
        <v>597.79176477189105</v>
      </c>
      <c r="D152" s="28">
        <f t="shared" si="5"/>
        <v>690.81823522810885</v>
      </c>
      <c r="E152" s="28">
        <f t="shared" si="6"/>
        <v>137565.85528084988</v>
      </c>
      <c r="F152" s="29">
        <f>IF(A152&lt;&gt;"",'Mortgage summary'!$E$6,"")</f>
        <v>3.5000000000000003E-2</v>
      </c>
      <c r="G152" s="29">
        <f>IF(A152&lt;&gt;"",'Mortgage summary'!$E$7,"")</f>
        <v>2.5000000000000001E-2</v>
      </c>
      <c r="H152" s="30" t="e">
        <f>#REF!*(1+#REF!)^(240-A152)</f>
        <v>#REF!</v>
      </c>
      <c r="I152" s="31">
        <f>IF($A152&lt;&gt;"",IF(AND('Mortgage summary'!$E$9="YES",$A152&lt;='Mortgage summary'!$E$10),'Mortgage summary'!$E$11,F152+G152),"")</f>
        <v>6.0000000000000005E-2</v>
      </c>
      <c r="J152" s="5"/>
    </row>
    <row r="153" spans="1:10" x14ac:dyDescent="0.35">
      <c r="A153" s="27">
        <f>IFERROR(IF(A152+1&lt;='Mortgage summary'!$E$5,A152+1,""),"")</f>
        <v>148</v>
      </c>
      <c r="B153" s="28">
        <f>IF(A153&lt;&gt;"",ROUND(IF('Mortgage summary'!$E$12="stale",-PMT(I153/12,'Mortgage summary'!$E$5-A152,E152,0),C153+D153),2),"")</f>
        <v>1288.5999999999999</v>
      </c>
      <c r="C153" s="28">
        <f>IF(A153&lt;&gt;"",IF('Mortgage summary'!$E$12="decrease",E152/('Mortgage summary'!$E$5-A152),IF(B153-D153&gt;E152,E152,B153-D153)),"")</f>
        <v>600.7707235957505</v>
      </c>
      <c r="D153" s="28">
        <f t="shared" si="5"/>
        <v>687.82927640424941</v>
      </c>
      <c r="E153" s="28">
        <f t="shared" si="6"/>
        <v>136965.08455725413</v>
      </c>
      <c r="F153" s="29">
        <f>IF(A153&lt;&gt;"",'Mortgage summary'!$E$6,"")</f>
        <v>3.5000000000000003E-2</v>
      </c>
      <c r="G153" s="29">
        <f>IF(A153&lt;&gt;"",'Mortgage summary'!$E$7,"")</f>
        <v>2.5000000000000001E-2</v>
      </c>
      <c r="H153" s="30" t="e">
        <f>#REF!*(1+#REF!)^(240-A153)</f>
        <v>#REF!</v>
      </c>
      <c r="I153" s="31">
        <f>IF($A153&lt;&gt;"",IF(AND('Mortgage summary'!$E$9="YES",$A153&lt;='Mortgage summary'!$E$10),'Mortgage summary'!$E$11,F153+G153),"")</f>
        <v>6.0000000000000005E-2</v>
      </c>
      <c r="J153" s="5"/>
    </row>
    <row r="154" spans="1:10" x14ac:dyDescent="0.35">
      <c r="A154" s="27">
        <f>IFERROR(IF(A153+1&lt;='Mortgage summary'!$E$5,A153+1,""),"")</f>
        <v>149</v>
      </c>
      <c r="B154" s="28">
        <f>IF(A154&lt;&gt;"",ROUND(IF('Mortgage summary'!$E$12="stale",-PMT(I154/12,'Mortgage summary'!$E$5-A153,E153,0),C154+D154),2),"")</f>
        <v>1288.6099999999999</v>
      </c>
      <c r="C154" s="28">
        <f>IF(A154&lt;&gt;"",IF('Mortgage summary'!$E$12="decrease",E153/('Mortgage summary'!$E$5-A153),IF(B154-D154&gt;E153,E153,B154-D154)),"")</f>
        <v>603.78457721372922</v>
      </c>
      <c r="D154" s="28">
        <f t="shared" si="5"/>
        <v>684.82542278627068</v>
      </c>
      <c r="E154" s="28">
        <f t="shared" si="6"/>
        <v>136361.29998004041</v>
      </c>
      <c r="F154" s="29">
        <f>IF(A154&lt;&gt;"",'Mortgage summary'!$E$6,"")</f>
        <v>3.5000000000000003E-2</v>
      </c>
      <c r="G154" s="29">
        <f>IF(A154&lt;&gt;"",'Mortgage summary'!$E$7,"")</f>
        <v>2.5000000000000001E-2</v>
      </c>
      <c r="H154" s="30" t="e">
        <f>#REF!*(1+#REF!)^(240-A154)</f>
        <v>#REF!</v>
      </c>
      <c r="I154" s="31">
        <f>IF($A154&lt;&gt;"",IF(AND('Mortgage summary'!$E$9="YES",$A154&lt;='Mortgage summary'!$E$10),'Mortgage summary'!$E$11,F154+G154),"")</f>
        <v>6.0000000000000005E-2</v>
      </c>
      <c r="J154" s="5"/>
    </row>
    <row r="155" spans="1:10" x14ac:dyDescent="0.35">
      <c r="A155" s="27">
        <f>IFERROR(IF(A154+1&lt;='Mortgage summary'!$E$5,A154+1,""),"")</f>
        <v>150</v>
      </c>
      <c r="B155" s="28">
        <f>IF(A155&lt;&gt;"",ROUND(IF('Mortgage summary'!$E$12="stale",-PMT(I155/12,'Mortgage summary'!$E$5-A154,E154,0),C155+D155),2),"")</f>
        <v>1288.5999999999999</v>
      </c>
      <c r="C155" s="28">
        <f>IF(A155&lt;&gt;"",IF('Mortgage summary'!$E$12="decrease",E154/('Mortgage summary'!$E$5-A154),IF(B155-D155&gt;E154,E154,B155-D155)),"")</f>
        <v>606.79350009979782</v>
      </c>
      <c r="D155" s="28">
        <f t="shared" si="5"/>
        <v>681.80649990020208</v>
      </c>
      <c r="E155" s="28">
        <f t="shared" si="6"/>
        <v>135754.50647994061</v>
      </c>
      <c r="F155" s="29">
        <f>IF(A155&lt;&gt;"",'Mortgage summary'!$E$6,"")</f>
        <v>3.5000000000000003E-2</v>
      </c>
      <c r="G155" s="29">
        <f>IF(A155&lt;&gt;"",'Mortgage summary'!$E$7,"")</f>
        <v>2.5000000000000001E-2</v>
      </c>
      <c r="H155" s="30" t="e">
        <f>#REF!*(1+#REF!)^(240-A155)</f>
        <v>#REF!</v>
      </c>
      <c r="I155" s="31">
        <f>IF($A155&lt;&gt;"",IF(AND('Mortgage summary'!$E$9="YES",$A155&lt;='Mortgage summary'!$E$10),'Mortgage summary'!$E$11,F155+G155),"")</f>
        <v>6.0000000000000005E-2</v>
      </c>
      <c r="J155" s="5"/>
    </row>
    <row r="156" spans="1:10" x14ac:dyDescent="0.35">
      <c r="A156" s="27">
        <f>IFERROR(IF(A155+1&lt;='Mortgage summary'!$E$5,A155+1,""),"")</f>
        <v>151</v>
      </c>
      <c r="B156" s="28">
        <f>IF(A156&lt;&gt;"",ROUND(IF('Mortgage summary'!$E$12="stale",-PMT(I156/12,'Mortgage summary'!$E$5-A155,E155,0),C156+D156),2),"")</f>
        <v>1288.6099999999999</v>
      </c>
      <c r="C156" s="28">
        <f>IF(A156&lt;&gt;"",IF('Mortgage summary'!$E$12="decrease",E155/('Mortgage summary'!$E$5-A155),IF(B156-D156&gt;E155,E155,B156-D156)),"")</f>
        <v>609.8374676002968</v>
      </c>
      <c r="D156" s="28">
        <f t="shared" si="5"/>
        <v>678.7725323997031</v>
      </c>
      <c r="E156" s="28">
        <f t="shared" si="6"/>
        <v>135144.66901234031</v>
      </c>
      <c r="F156" s="29">
        <f>IF(A156&lt;&gt;"",'Mortgage summary'!$E$6,"")</f>
        <v>3.5000000000000003E-2</v>
      </c>
      <c r="G156" s="29">
        <f>IF(A156&lt;&gt;"",'Mortgage summary'!$E$7,"")</f>
        <v>2.5000000000000001E-2</v>
      </c>
      <c r="H156" s="30" t="e">
        <f>#REF!*(1+#REF!)^(240-A156)</f>
        <v>#REF!</v>
      </c>
      <c r="I156" s="31">
        <f>IF($A156&lt;&gt;"",IF(AND('Mortgage summary'!$E$9="YES",$A156&lt;='Mortgage summary'!$E$10),'Mortgage summary'!$E$11,F156+G156),"")</f>
        <v>6.0000000000000005E-2</v>
      </c>
      <c r="J156" s="5"/>
    </row>
    <row r="157" spans="1:10" x14ac:dyDescent="0.35">
      <c r="A157" s="27">
        <f>IFERROR(IF(A156+1&lt;='Mortgage summary'!$E$5,A156+1,""),"")</f>
        <v>152</v>
      </c>
      <c r="B157" s="28">
        <f>IF(A157&lt;&gt;"",ROUND(IF('Mortgage summary'!$E$12="stale",-PMT(I157/12,'Mortgage summary'!$E$5-A156,E156,0),C157+D157),2),"")</f>
        <v>1288.5999999999999</v>
      </c>
      <c r="C157" s="28">
        <f>IF(A157&lt;&gt;"",IF('Mortgage summary'!$E$12="decrease",E156/('Mortgage summary'!$E$5-A156),IF(B157-D157&gt;E156,E156,B157-D157)),"")</f>
        <v>612.87665493829832</v>
      </c>
      <c r="D157" s="28">
        <f t="shared" si="5"/>
        <v>675.72334506170159</v>
      </c>
      <c r="E157" s="28">
        <f t="shared" si="6"/>
        <v>134531.79235740201</v>
      </c>
      <c r="F157" s="29">
        <f>IF(A157&lt;&gt;"",'Mortgage summary'!$E$6,"")</f>
        <v>3.5000000000000003E-2</v>
      </c>
      <c r="G157" s="29">
        <f>IF(A157&lt;&gt;"",'Mortgage summary'!$E$7,"")</f>
        <v>2.5000000000000001E-2</v>
      </c>
      <c r="H157" s="30" t="e">
        <f>#REF!*(1+#REF!)^(240-A157)</f>
        <v>#REF!</v>
      </c>
      <c r="I157" s="31">
        <f>IF($A157&lt;&gt;"",IF(AND('Mortgage summary'!$E$9="YES",$A157&lt;='Mortgage summary'!$E$10),'Mortgage summary'!$E$11,F157+G157),"")</f>
        <v>6.0000000000000005E-2</v>
      </c>
      <c r="J157" s="5"/>
    </row>
    <row r="158" spans="1:10" x14ac:dyDescent="0.35">
      <c r="A158" s="27">
        <f>IFERROR(IF(A157+1&lt;='Mortgage summary'!$E$5,A157+1,""),"")</f>
        <v>153</v>
      </c>
      <c r="B158" s="28">
        <f>IF(A158&lt;&gt;"",ROUND(IF('Mortgage summary'!$E$12="stale",-PMT(I158/12,'Mortgage summary'!$E$5-A157,E157,0),C158+D158),2),"")</f>
        <v>1288.6099999999999</v>
      </c>
      <c r="C158" s="28">
        <f>IF(A158&lt;&gt;"",IF('Mortgage summary'!$E$12="decrease",E157/('Mortgage summary'!$E$5-A157),IF(B158-D158&gt;E157,E157,B158-D158)),"")</f>
        <v>615.95103821298983</v>
      </c>
      <c r="D158" s="28">
        <f t="shared" si="5"/>
        <v>672.65896178701007</v>
      </c>
      <c r="E158" s="28">
        <f t="shared" si="6"/>
        <v>133915.84131918903</v>
      </c>
      <c r="F158" s="29">
        <f>IF(A158&lt;&gt;"",'Mortgage summary'!$E$6,"")</f>
        <v>3.5000000000000003E-2</v>
      </c>
      <c r="G158" s="29">
        <f>IF(A158&lt;&gt;"",'Mortgage summary'!$E$7,"")</f>
        <v>2.5000000000000001E-2</v>
      </c>
      <c r="H158" s="30" t="e">
        <f>#REF!*(1+#REF!)^(240-A158)</f>
        <v>#REF!</v>
      </c>
      <c r="I158" s="31">
        <f>IF($A158&lt;&gt;"",IF(AND('Mortgage summary'!$E$9="YES",$A158&lt;='Mortgage summary'!$E$10),'Mortgage summary'!$E$11,F158+G158),"")</f>
        <v>6.0000000000000005E-2</v>
      </c>
      <c r="J158" s="5"/>
    </row>
    <row r="159" spans="1:10" x14ac:dyDescent="0.35">
      <c r="A159" s="27">
        <f>IFERROR(IF(A158+1&lt;='Mortgage summary'!$E$5,A158+1,""),"")</f>
        <v>154</v>
      </c>
      <c r="B159" s="28">
        <f>IF(A159&lt;&gt;"",ROUND(IF('Mortgage summary'!$E$12="stale",-PMT(I159/12,'Mortgage summary'!$E$5-A158,E158,0),C159+D159),2),"")</f>
        <v>1288.5999999999999</v>
      </c>
      <c r="C159" s="28">
        <f>IF(A159&lt;&gt;"",IF('Mortgage summary'!$E$12="decrease",E158/('Mortgage summary'!$E$5-A158),IF(B159-D159&gt;E158,E158,B159-D159)),"")</f>
        <v>619.02079340405464</v>
      </c>
      <c r="D159" s="28">
        <f t="shared" si="5"/>
        <v>669.57920659594527</v>
      </c>
      <c r="E159" s="28">
        <f t="shared" si="6"/>
        <v>133296.82052578498</v>
      </c>
      <c r="F159" s="29">
        <f>IF(A159&lt;&gt;"",'Mortgage summary'!$E$6,"")</f>
        <v>3.5000000000000003E-2</v>
      </c>
      <c r="G159" s="29">
        <f>IF(A159&lt;&gt;"",'Mortgage summary'!$E$7,"")</f>
        <v>2.5000000000000001E-2</v>
      </c>
      <c r="H159" s="30" t="e">
        <f>#REF!*(1+#REF!)^(240-A159)</f>
        <v>#REF!</v>
      </c>
      <c r="I159" s="31">
        <f>IF($A159&lt;&gt;"",IF(AND('Mortgage summary'!$E$9="YES",$A159&lt;='Mortgage summary'!$E$10),'Mortgage summary'!$E$11,F159+G159),"")</f>
        <v>6.0000000000000005E-2</v>
      </c>
      <c r="J159" s="5"/>
    </row>
    <row r="160" spans="1:10" x14ac:dyDescent="0.35">
      <c r="A160" s="27">
        <f>IFERROR(IF(A159+1&lt;='Mortgage summary'!$E$5,A159+1,""),"")</f>
        <v>155</v>
      </c>
      <c r="B160" s="28">
        <f>IF(A160&lt;&gt;"",ROUND(IF('Mortgage summary'!$E$12="stale",-PMT(I160/12,'Mortgage summary'!$E$5-A159,E159,0),C160+D160),2),"")</f>
        <v>1288.6099999999999</v>
      </c>
      <c r="C160" s="28">
        <f>IF(A160&lt;&gt;"",IF('Mortgage summary'!$E$12="decrease",E159/('Mortgage summary'!$E$5-A159),IF(B160-D160&gt;E159,E159,B160-D160)),"")</f>
        <v>622.12589737107498</v>
      </c>
      <c r="D160" s="28">
        <f t="shared" si="5"/>
        <v>666.48410262892492</v>
      </c>
      <c r="E160" s="28">
        <f t="shared" si="6"/>
        <v>132674.69462841391</v>
      </c>
      <c r="F160" s="29">
        <f>IF(A160&lt;&gt;"",'Mortgage summary'!$E$6,"")</f>
        <v>3.5000000000000003E-2</v>
      </c>
      <c r="G160" s="29">
        <f>IF(A160&lt;&gt;"",'Mortgage summary'!$E$7,"")</f>
        <v>2.5000000000000001E-2</v>
      </c>
      <c r="H160" s="30" t="e">
        <f>#REF!*(1+#REF!)^(240-A160)</f>
        <v>#REF!</v>
      </c>
      <c r="I160" s="31">
        <f>IF($A160&lt;&gt;"",IF(AND('Mortgage summary'!$E$9="YES",$A160&lt;='Mortgage summary'!$E$10),'Mortgage summary'!$E$11,F160+G160),"")</f>
        <v>6.0000000000000005E-2</v>
      </c>
      <c r="J160" s="5"/>
    </row>
    <row r="161" spans="1:10" s="10" customFormat="1" x14ac:dyDescent="0.35">
      <c r="A161" s="32">
        <f>IFERROR(IF(A160+1&lt;='Mortgage summary'!$E$5,A160+1,""),"")</f>
        <v>156</v>
      </c>
      <c r="B161" s="33">
        <f>IF(A161&lt;&gt;"",ROUND(IF('Mortgage summary'!$E$12="stale",-PMT(I161/12,'Mortgage summary'!$E$5-A160,E160,0),C161+D161),2),"")</f>
        <v>1288.5999999999999</v>
      </c>
      <c r="C161" s="33">
        <f>IF(A161&lt;&gt;"",IF('Mortgage summary'!$E$12="decrease",E160/('Mortgage summary'!$E$5-A160),IF(B161-D161&gt;E160,E160,B161-D161)),"")</f>
        <v>625.22652685793025</v>
      </c>
      <c r="D161" s="33">
        <f t="shared" si="5"/>
        <v>663.37347314206966</v>
      </c>
      <c r="E161" s="33">
        <f t="shared" si="6"/>
        <v>132049.46810155598</v>
      </c>
      <c r="F161" s="34">
        <f>IF(A161&lt;&gt;"",'Mortgage summary'!$E$6,"")</f>
        <v>3.5000000000000003E-2</v>
      </c>
      <c r="G161" s="34">
        <f>IF(A161&lt;&gt;"",'Mortgage summary'!$E$7,"")</f>
        <v>2.5000000000000001E-2</v>
      </c>
      <c r="H161" s="35" t="e">
        <f>#REF!*(1+#REF!)^(240-A161)</f>
        <v>#REF!</v>
      </c>
      <c r="I161" s="31">
        <f>IF($A161&lt;&gt;"",IF(AND('Mortgage summary'!$E$9="YES",$A161&lt;='Mortgage summary'!$E$10),'Mortgage summary'!$E$11,F161+G161),"")</f>
        <v>6.0000000000000005E-2</v>
      </c>
      <c r="J161" s="9"/>
    </row>
    <row r="162" spans="1:10" x14ac:dyDescent="0.35">
      <c r="A162" s="27">
        <f>IFERROR(IF(A161+1&lt;='Mortgage summary'!$E$5,A161+1,""),"")</f>
        <v>157</v>
      </c>
      <c r="B162" s="28">
        <f>IF(A162&lt;&gt;"",ROUND(IF('Mortgage summary'!$E$12="stale",-PMT(I162/12,'Mortgage summary'!$E$5-A161,E161,0),C162+D162),2),"")</f>
        <v>1288.6099999999999</v>
      </c>
      <c r="C162" s="28">
        <f>IF(A162&lt;&gt;"",IF('Mortgage summary'!$E$12="decrease",E161/('Mortgage summary'!$E$5-A161),IF(B162-D162&gt;E161,E161,B162-D162)),"")</f>
        <v>628.3626594922199</v>
      </c>
      <c r="D162" s="28">
        <f t="shared" si="5"/>
        <v>660.24734050778</v>
      </c>
      <c r="E162" s="28">
        <f t="shared" si="6"/>
        <v>131421.10544206377</v>
      </c>
      <c r="F162" s="29">
        <f>IF(A162&lt;&gt;"",'Mortgage summary'!$E$6,"")</f>
        <v>3.5000000000000003E-2</v>
      </c>
      <c r="G162" s="29">
        <f>IF(A162&lt;&gt;"",'Mortgage summary'!$E$7,"")</f>
        <v>2.5000000000000001E-2</v>
      </c>
      <c r="H162" s="30" t="e">
        <f>#REF!*(1+#REF!)^(240-A162)</f>
        <v>#REF!</v>
      </c>
      <c r="I162" s="31">
        <f>IF($A162&lt;&gt;"",IF(AND('Mortgage summary'!$E$9="YES",$A162&lt;='Mortgage summary'!$E$10),'Mortgage summary'!$E$11,F162+G162),"")</f>
        <v>6.0000000000000005E-2</v>
      </c>
      <c r="J162" s="5"/>
    </row>
    <row r="163" spans="1:10" x14ac:dyDescent="0.35">
      <c r="A163" s="27">
        <f>IFERROR(IF(A162+1&lt;='Mortgage summary'!$E$5,A162+1,""),"")</f>
        <v>158</v>
      </c>
      <c r="B163" s="28">
        <f>IF(A163&lt;&gt;"",ROUND(IF('Mortgage summary'!$E$12="stale",-PMT(I163/12,'Mortgage summary'!$E$5-A162,E162,0),C163+D163),2),"")</f>
        <v>1288.5999999999999</v>
      </c>
      <c r="C163" s="28">
        <f>IF(A163&lt;&gt;"",IF('Mortgage summary'!$E$12="decrease",E162/('Mortgage summary'!$E$5-A162),IF(B163-D163&gt;E162,E162,B163-D163)),"")</f>
        <v>631.49447278968103</v>
      </c>
      <c r="D163" s="28">
        <f t="shared" si="5"/>
        <v>657.10552721031888</v>
      </c>
      <c r="E163" s="28">
        <f t="shared" si="6"/>
        <v>130789.61096927409</v>
      </c>
      <c r="F163" s="29">
        <f>IF(A163&lt;&gt;"",'Mortgage summary'!$E$6,"")</f>
        <v>3.5000000000000003E-2</v>
      </c>
      <c r="G163" s="29">
        <f>IF(A163&lt;&gt;"",'Mortgage summary'!$E$7,"")</f>
        <v>2.5000000000000001E-2</v>
      </c>
      <c r="H163" s="30" t="e">
        <f>#REF!*(1+#REF!)^(240-A163)</f>
        <v>#REF!</v>
      </c>
      <c r="I163" s="31">
        <f>IF($A163&lt;&gt;"",IF(AND('Mortgage summary'!$E$9="YES",$A163&lt;='Mortgage summary'!$E$10),'Mortgage summary'!$E$11,F163+G163),"")</f>
        <v>6.0000000000000005E-2</v>
      </c>
      <c r="J163" s="5"/>
    </row>
    <row r="164" spans="1:10" x14ac:dyDescent="0.35">
      <c r="A164" s="27">
        <f>IFERROR(IF(A163+1&lt;='Mortgage summary'!$E$5,A163+1,""),"")</f>
        <v>159</v>
      </c>
      <c r="B164" s="28">
        <f>IF(A164&lt;&gt;"",ROUND(IF('Mortgage summary'!$E$12="stale",-PMT(I164/12,'Mortgage summary'!$E$5-A163,E163,0),C164+D164),2),"")</f>
        <v>1288.6099999999999</v>
      </c>
      <c r="C164" s="28">
        <f>IF(A164&lt;&gt;"",IF('Mortgage summary'!$E$12="decrease",E163/('Mortgage summary'!$E$5-A163),IF(B164-D164&gt;E163,E163,B164-D164)),"")</f>
        <v>634.6619451536294</v>
      </c>
      <c r="D164" s="28">
        <f t="shared" si="5"/>
        <v>653.9480548463705</v>
      </c>
      <c r="E164" s="28">
        <f t="shared" si="6"/>
        <v>130154.94902412046</v>
      </c>
      <c r="F164" s="29">
        <f>IF(A164&lt;&gt;"",'Mortgage summary'!$E$6,"")</f>
        <v>3.5000000000000003E-2</v>
      </c>
      <c r="G164" s="29">
        <f>IF(A164&lt;&gt;"",'Mortgage summary'!$E$7,"")</f>
        <v>2.5000000000000001E-2</v>
      </c>
      <c r="H164" s="30" t="e">
        <f>#REF!*(1+#REF!)^(240-A164)</f>
        <v>#REF!</v>
      </c>
      <c r="I164" s="31">
        <f>IF($A164&lt;&gt;"",IF(AND('Mortgage summary'!$E$9="YES",$A164&lt;='Mortgage summary'!$E$10),'Mortgage summary'!$E$11,F164+G164),"")</f>
        <v>6.0000000000000005E-2</v>
      </c>
      <c r="J164" s="5"/>
    </row>
    <row r="165" spans="1:10" x14ac:dyDescent="0.35">
      <c r="A165" s="27">
        <f>IFERROR(IF(A164+1&lt;='Mortgage summary'!$E$5,A164+1,""),"")</f>
        <v>160</v>
      </c>
      <c r="B165" s="28">
        <f>IF(A165&lt;&gt;"",ROUND(IF('Mortgage summary'!$E$12="stale",-PMT(I165/12,'Mortgage summary'!$E$5-A164,E164,0),C165+D165),2),"")</f>
        <v>1288.5999999999999</v>
      </c>
      <c r="C165" s="28">
        <f>IF(A165&lt;&gt;"",IF('Mortgage summary'!$E$12="decrease",E164/('Mortgage summary'!$E$5-A164),IF(B165-D165&gt;E164,E164,B165-D165)),"")</f>
        <v>637.82525487939756</v>
      </c>
      <c r="D165" s="28">
        <f t="shared" si="5"/>
        <v>650.77474512060235</v>
      </c>
      <c r="E165" s="28">
        <f t="shared" si="6"/>
        <v>129517.12376924107</v>
      </c>
      <c r="F165" s="29">
        <f>IF(A165&lt;&gt;"",'Mortgage summary'!$E$6,"")</f>
        <v>3.5000000000000003E-2</v>
      </c>
      <c r="G165" s="29">
        <f>IF(A165&lt;&gt;"",'Mortgage summary'!$E$7,"")</f>
        <v>2.5000000000000001E-2</v>
      </c>
      <c r="H165" s="30" t="e">
        <f>#REF!*(1+#REF!)^(240-A165)</f>
        <v>#REF!</v>
      </c>
      <c r="I165" s="31">
        <f>IF($A165&lt;&gt;"",IF(AND('Mortgage summary'!$E$9="YES",$A165&lt;='Mortgage summary'!$E$10),'Mortgage summary'!$E$11,F165+G165),"")</f>
        <v>6.0000000000000005E-2</v>
      </c>
      <c r="J165" s="5"/>
    </row>
    <row r="166" spans="1:10" x14ac:dyDescent="0.35">
      <c r="A166" s="27">
        <f>IFERROR(IF(A165+1&lt;='Mortgage summary'!$E$5,A165+1,""),"")</f>
        <v>161</v>
      </c>
      <c r="B166" s="28">
        <f>IF(A166&lt;&gt;"",ROUND(IF('Mortgage summary'!$E$12="stale",-PMT(I166/12,'Mortgage summary'!$E$5-A165,E165,0),C166+D166),2),"")</f>
        <v>1288.6099999999999</v>
      </c>
      <c r="C166" s="28">
        <f>IF(A166&lt;&gt;"",IF('Mortgage summary'!$E$12="decrease",E165/('Mortgage summary'!$E$5-A165),IF(B166-D166&gt;E165,E165,B166-D166)),"")</f>
        <v>641.02438115379448</v>
      </c>
      <c r="D166" s="28">
        <f t="shared" si="5"/>
        <v>647.58561884620542</v>
      </c>
      <c r="E166" s="28">
        <f t="shared" si="6"/>
        <v>128876.09938808727</v>
      </c>
      <c r="F166" s="29">
        <f>IF(A166&lt;&gt;"",'Mortgage summary'!$E$6,"")</f>
        <v>3.5000000000000003E-2</v>
      </c>
      <c r="G166" s="29">
        <f>IF(A166&lt;&gt;"",'Mortgage summary'!$E$7,"")</f>
        <v>2.5000000000000001E-2</v>
      </c>
      <c r="H166" s="30" t="e">
        <f>#REF!*(1+#REF!)^(240-A166)</f>
        <v>#REF!</v>
      </c>
      <c r="I166" s="31">
        <f>IF($A166&lt;&gt;"",IF(AND('Mortgage summary'!$E$9="YES",$A166&lt;='Mortgage summary'!$E$10),'Mortgage summary'!$E$11,F166+G166),"")</f>
        <v>6.0000000000000005E-2</v>
      </c>
      <c r="J166" s="5"/>
    </row>
    <row r="167" spans="1:10" x14ac:dyDescent="0.35">
      <c r="A167" s="27">
        <f>IFERROR(IF(A166+1&lt;='Mortgage summary'!$E$5,A166+1,""),"")</f>
        <v>162</v>
      </c>
      <c r="B167" s="28">
        <f>IF(A167&lt;&gt;"",ROUND(IF('Mortgage summary'!$E$12="stale",-PMT(I167/12,'Mortgage summary'!$E$5-A166,E166,0),C167+D167),2),"")</f>
        <v>1288.5999999999999</v>
      </c>
      <c r="C167" s="28">
        <f>IF(A167&lt;&gt;"",IF('Mortgage summary'!$E$12="decrease",E166/('Mortgage summary'!$E$5-A166),IF(B167-D167&gt;E166,E166,B167-D167)),"")</f>
        <v>644.21950305956352</v>
      </c>
      <c r="D167" s="28">
        <f t="shared" si="5"/>
        <v>644.38049694043639</v>
      </c>
      <c r="E167" s="28">
        <f t="shared" si="6"/>
        <v>128231.87988502771</v>
      </c>
      <c r="F167" s="29">
        <f>IF(A167&lt;&gt;"",'Mortgage summary'!$E$6,"")</f>
        <v>3.5000000000000003E-2</v>
      </c>
      <c r="G167" s="29">
        <f>IF(A167&lt;&gt;"",'Mortgage summary'!$E$7,"")</f>
        <v>2.5000000000000001E-2</v>
      </c>
      <c r="H167" s="30" t="e">
        <f>#REF!*(1+#REF!)^(240-A167)</f>
        <v>#REF!</v>
      </c>
      <c r="I167" s="31">
        <f>IF($A167&lt;&gt;"",IF(AND('Mortgage summary'!$E$9="YES",$A167&lt;='Mortgage summary'!$E$10),'Mortgage summary'!$E$11,F167+G167),"")</f>
        <v>6.0000000000000005E-2</v>
      </c>
      <c r="J167" s="5"/>
    </row>
    <row r="168" spans="1:10" x14ac:dyDescent="0.35">
      <c r="A168" s="27">
        <f>IFERROR(IF(A167+1&lt;='Mortgage summary'!$E$5,A167+1,""),"")</f>
        <v>163</v>
      </c>
      <c r="B168" s="28">
        <f>IF(A168&lt;&gt;"",ROUND(IF('Mortgage summary'!$E$12="stale",-PMT(I168/12,'Mortgage summary'!$E$5-A167,E167,0),C168+D168),2),"")</f>
        <v>1288.6099999999999</v>
      </c>
      <c r="C168" s="28">
        <f>IF(A168&lt;&gt;"",IF('Mortgage summary'!$E$12="decrease",E167/('Mortgage summary'!$E$5-A167),IF(B168-D168&gt;E167,E167,B168-D168)),"")</f>
        <v>647.45060057486137</v>
      </c>
      <c r="D168" s="28">
        <f t="shared" si="5"/>
        <v>641.15939942513853</v>
      </c>
      <c r="E168" s="28">
        <f t="shared" si="6"/>
        <v>127584.42928445285</v>
      </c>
      <c r="F168" s="29">
        <f>IF(A168&lt;&gt;"",'Mortgage summary'!$E$6,"")</f>
        <v>3.5000000000000003E-2</v>
      </c>
      <c r="G168" s="29">
        <f>IF(A168&lt;&gt;"",'Mortgage summary'!$E$7,"")</f>
        <v>2.5000000000000001E-2</v>
      </c>
      <c r="H168" s="30" t="e">
        <f>#REF!*(1+#REF!)^(240-A168)</f>
        <v>#REF!</v>
      </c>
      <c r="I168" s="31">
        <f>IF($A168&lt;&gt;"",IF(AND('Mortgage summary'!$E$9="YES",$A168&lt;='Mortgage summary'!$E$10),'Mortgage summary'!$E$11,F168+G168),"")</f>
        <v>6.0000000000000005E-2</v>
      </c>
      <c r="J168" s="5"/>
    </row>
    <row r="169" spans="1:10" x14ac:dyDescent="0.35">
      <c r="A169" s="27">
        <f>IFERROR(IF(A168+1&lt;='Mortgage summary'!$E$5,A168+1,""),"")</f>
        <v>164</v>
      </c>
      <c r="B169" s="28">
        <f>IF(A169&lt;&gt;"",ROUND(IF('Mortgage summary'!$E$12="stale",-PMT(I169/12,'Mortgage summary'!$E$5-A168,E168,0),C169+D169),2),"")</f>
        <v>1288.5999999999999</v>
      </c>
      <c r="C169" s="28">
        <f>IF(A169&lt;&gt;"",IF('Mortgage summary'!$E$12="decrease",E168/('Mortgage summary'!$E$5-A168),IF(B169-D169&gt;E168,E168,B169-D169)),"")</f>
        <v>650.67785357773562</v>
      </c>
      <c r="D169" s="28">
        <f t="shared" si="5"/>
        <v>637.92214642226429</v>
      </c>
      <c r="E169" s="28">
        <f t="shared" si="6"/>
        <v>126933.75143087511</v>
      </c>
      <c r="F169" s="29">
        <f>IF(A169&lt;&gt;"",'Mortgage summary'!$E$6,"")</f>
        <v>3.5000000000000003E-2</v>
      </c>
      <c r="G169" s="29">
        <f>IF(A169&lt;&gt;"",'Mortgage summary'!$E$7,"")</f>
        <v>2.5000000000000001E-2</v>
      </c>
      <c r="H169" s="30" t="e">
        <f>#REF!*(1+#REF!)^(240-A169)</f>
        <v>#REF!</v>
      </c>
      <c r="I169" s="31">
        <f>IF($A169&lt;&gt;"",IF(AND('Mortgage summary'!$E$9="YES",$A169&lt;='Mortgage summary'!$E$10),'Mortgage summary'!$E$11,F169+G169),"")</f>
        <v>6.0000000000000005E-2</v>
      </c>
      <c r="J169" s="5"/>
    </row>
    <row r="170" spans="1:10" x14ac:dyDescent="0.35">
      <c r="A170" s="27">
        <f>IFERROR(IF(A169+1&lt;='Mortgage summary'!$E$5,A169+1,""),"")</f>
        <v>165</v>
      </c>
      <c r="B170" s="28">
        <f>IF(A170&lt;&gt;"",ROUND(IF('Mortgage summary'!$E$12="stale",-PMT(I170/12,'Mortgage summary'!$E$5-A169,E169,0),C170+D170),2),"")</f>
        <v>1288.6099999999999</v>
      </c>
      <c r="C170" s="28">
        <f>IF(A170&lt;&gt;"",IF('Mortgage summary'!$E$12="decrease",E169/('Mortgage summary'!$E$5-A169),IF(B170-D170&gt;E169,E169,B170-D170)),"")</f>
        <v>653.94124284562429</v>
      </c>
      <c r="D170" s="28">
        <f t="shared" si="5"/>
        <v>634.66875715437561</v>
      </c>
      <c r="E170" s="28">
        <f t="shared" si="6"/>
        <v>126279.81018802949</v>
      </c>
      <c r="F170" s="29">
        <f>IF(A170&lt;&gt;"",'Mortgage summary'!$E$6,"")</f>
        <v>3.5000000000000003E-2</v>
      </c>
      <c r="G170" s="29">
        <f>IF(A170&lt;&gt;"",'Mortgage summary'!$E$7,"")</f>
        <v>2.5000000000000001E-2</v>
      </c>
      <c r="H170" s="30" t="e">
        <f>#REF!*(1+#REF!)^(240-A170)</f>
        <v>#REF!</v>
      </c>
      <c r="I170" s="31">
        <f>IF($A170&lt;&gt;"",IF(AND('Mortgage summary'!$E$9="YES",$A170&lt;='Mortgage summary'!$E$10),'Mortgage summary'!$E$11,F170+G170),"")</f>
        <v>6.0000000000000005E-2</v>
      </c>
      <c r="J170" s="5"/>
    </row>
    <row r="171" spans="1:10" x14ac:dyDescent="0.35">
      <c r="A171" s="27">
        <f>IFERROR(IF(A170+1&lt;='Mortgage summary'!$E$5,A170+1,""),"")</f>
        <v>166</v>
      </c>
      <c r="B171" s="28">
        <f>IF(A171&lt;&gt;"",ROUND(IF('Mortgage summary'!$E$12="stale",-PMT(I171/12,'Mortgage summary'!$E$5-A170,E170,0),C171+D171),2),"")</f>
        <v>1288.5999999999999</v>
      </c>
      <c r="C171" s="28">
        <f>IF(A171&lt;&gt;"",IF('Mortgage summary'!$E$12="decrease",E170/('Mortgage summary'!$E$5-A170),IF(B171-D171&gt;E170,E170,B171-D171)),"")</f>
        <v>657.20094905985241</v>
      </c>
      <c r="D171" s="28">
        <f t="shared" si="5"/>
        <v>631.3990509401475</v>
      </c>
      <c r="E171" s="28">
        <f t="shared" si="6"/>
        <v>125622.60923896963</v>
      </c>
      <c r="F171" s="29">
        <f>IF(A171&lt;&gt;"",'Mortgage summary'!$E$6,"")</f>
        <v>3.5000000000000003E-2</v>
      </c>
      <c r="G171" s="29">
        <f>IF(A171&lt;&gt;"",'Mortgage summary'!$E$7,"")</f>
        <v>2.5000000000000001E-2</v>
      </c>
      <c r="H171" s="30" t="e">
        <f>#REF!*(1+#REF!)^(240-A171)</f>
        <v>#REF!</v>
      </c>
      <c r="I171" s="31">
        <f>IF($A171&lt;&gt;"",IF(AND('Mortgage summary'!$E$9="YES",$A171&lt;='Mortgage summary'!$E$10),'Mortgage summary'!$E$11,F171+G171),"")</f>
        <v>6.0000000000000005E-2</v>
      </c>
      <c r="J171" s="5"/>
    </row>
    <row r="172" spans="1:10" x14ac:dyDescent="0.35">
      <c r="A172" s="27">
        <f>IFERROR(IF(A171+1&lt;='Mortgage summary'!$E$5,A171+1,""),"")</f>
        <v>167</v>
      </c>
      <c r="B172" s="28">
        <f>IF(A172&lt;&gt;"",ROUND(IF('Mortgage summary'!$E$12="stale",-PMT(I172/12,'Mortgage summary'!$E$5-A171,E171,0),C172+D172),2),"")</f>
        <v>1288.6099999999999</v>
      </c>
      <c r="C172" s="28">
        <f>IF(A172&lt;&gt;"",IF('Mortgage summary'!$E$12="decrease",E171/('Mortgage summary'!$E$5-A171),IF(B172-D172&gt;E171,E171,B172-D172)),"")</f>
        <v>660.49695380515175</v>
      </c>
      <c r="D172" s="28">
        <f t="shared" si="5"/>
        <v>628.11304619484815</v>
      </c>
      <c r="E172" s="28">
        <f t="shared" si="6"/>
        <v>124962.11228516448</v>
      </c>
      <c r="F172" s="29">
        <f>IF(A172&lt;&gt;"",'Mortgage summary'!$E$6,"")</f>
        <v>3.5000000000000003E-2</v>
      </c>
      <c r="G172" s="29">
        <f>IF(A172&lt;&gt;"",'Mortgage summary'!$E$7,"")</f>
        <v>2.5000000000000001E-2</v>
      </c>
      <c r="H172" s="30" t="e">
        <f>#REF!*(1+#REF!)^(240-A172)</f>
        <v>#REF!</v>
      </c>
      <c r="I172" s="31">
        <f>IF($A172&lt;&gt;"",IF(AND('Mortgage summary'!$E$9="YES",$A172&lt;='Mortgage summary'!$E$10),'Mortgage summary'!$E$11,F172+G172),"")</f>
        <v>6.0000000000000005E-2</v>
      </c>
      <c r="J172" s="5"/>
    </row>
    <row r="173" spans="1:10" s="10" customFormat="1" x14ac:dyDescent="0.35">
      <c r="A173" s="32">
        <f>IFERROR(IF(A172+1&lt;='Mortgage summary'!$E$5,A172+1,""),"")</f>
        <v>168</v>
      </c>
      <c r="B173" s="33">
        <f>IF(A173&lt;&gt;"",ROUND(IF('Mortgage summary'!$E$12="stale",-PMT(I173/12,'Mortgage summary'!$E$5-A172,E172,0),C173+D173),2),"")</f>
        <v>1288.5999999999999</v>
      </c>
      <c r="C173" s="33">
        <f>IF(A173&lt;&gt;"",IF('Mortgage summary'!$E$12="decrease",E172/('Mortgage summary'!$E$5-A172),IF(B173-D173&gt;E172,E172,B173-D173)),"")</f>
        <v>663.78943857417755</v>
      </c>
      <c r="D173" s="33">
        <f t="shared" si="5"/>
        <v>624.81056142582236</v>
      </c>
      <c r="E173" s="33">
        <f t="shared" si="6"/>
        <v>124298.32284659029</v>
      </c>
      <c r="F173" s="34">
        <f>IF(A173&lt;&gt;"",'Mortgage summary'!$E$6,"")</f>
        <v>3.5000000000000003E-2</v>
      </c>
      <c r="G173" s="34">
        <f>IF(A173&lt;&gt;"",'Mortgage summary'!$E$7,"")</f>
        <v>2.5000000000000001E-2</v>
      </c>
      <c r="H173" s="35" t="e">
        <f>#REF!*(1+#REF!)^(240-A173)</f>
        <v>#REF!</v>
      </c>
      <c r="I173" s="31">
        <f>IF($A173&lt;&gt;"",IF(AND('Mortgage summary'!$E$9="YES",$A173&lt;='Mortgage summary'!$E$10),'Mortgage summary'!$E$11,F173+G173),"")</f>
        <v>6.0000000000000005E-2</v>
      </c>
      <c r="J173" s="9"/>
    </row>
    <row r="174" spans="1:10" x14ac:dyDescent="0.35">
      <c r="A174" s="27">
        <f>IFERROR(IF(A173+1&lt;='Mortgage summary'!$E$5,A173+1,""),"")</f>
        <v>169</v>
      </c>
      <c r="B174" s="28">
        <f>IF(A174&lt;&gt;"",ROUND(IF('Mortgage summary'!$E$12="stale",-PMT(I174/12,'Mortgage summary'!$E$5-A173,E173,0),C174+D174),2),"")</f>
        <v>1288.6099999999999</v>
      </c>
      <c r="C174" s="28">
        <f>IF(A174&lt;&gt;"",IF('Mortgage summary'!$E$12="decrease",E173/('Mortgage summary'!$E$5-A173),IF(B174-D174&gt;E173,E173,B174-D174)),"")</f>
        <v>667.11838576704838</v>
      </c>
      <c r="D174" s="28">
        <f t="shared" si="5"/>
        <v>621.49161423295152</v>
      </c>
      <c r="E174" s="28">
        <f t="shared" si="6"/>
        <v>123631.20446082324</v>
      </c>
      <c r="F174" s="29">
        <f>IF(A174&lt;&gt;"",'Mortgage summary'!$E$6,"")</f>
        <v>3.5000000000000003E-2</v>
      </c>
      <c r="G174" s="29">
        <f>IF(A174&lt;&gt;"",'Mortgage summary'!$E$7,"")</f>
        <v>2.5000000000000001E-2</v>
      </c>
      <c r="H174" s="30" t="e">
        <f>#REF!*(1+#REF!)^(240-A174)</f>
        <v>#REF!</v>
      </c>
      <c r="I174" s="31">
        <f>IF($A174&lt;&gt;"",IF(AND('Mortgage summary'!$E$9="YES",$A174&lt;='Mortgage summary'!$E$10),'Mortgage summary'!$E$11,F174+G174),"")</f>
        <v>6.0000000000000005E-2</v>
      </c>
      <c r="J174" s="5"/>
    </row>
    <row r="175" spans="1:10" x14ac:dyDescent="0.35">
      <c r="A175" s="27">
        <f>IFERROR(IF(A174+1&lt;='Mortgage summary'!$E$5,A174+1,""),"")</f>
        <v>170</v>
      </c>
      <c r="B175" s="28">
        <f>IF(A175&lt;&gt;"",ROUND(IF('Mortgage summary'!$E$12="stale",-PMT(I175/12,'Mortgage summary'!$E$5-A174,E174,0),C175+D175),2),"")</f>
        <v>1288.5999999999999</v>
      </c>
      <c r="C175" s="28">
        <f>IF(A175&lt;&gt;"",IF('Mortgage summary'!$E$12="decrease",E174/('Mortgage summary'!$E$5-A174),IF(B175-D175&gt;E174,E174,B175-D175)),"")</f>
        <v>670.44397769588363</v>
      </c>
      <c r="D175" s="28">
        <f t="shared" si="5"/>
        <v>618.15602230411628</v>
      </c>
      <c r="E175" s="28">
        <f t="shared" si="6"/>
        <v>122960.76048312735</v>
      </c>
      <c r="F175" s="29">
        <f>IF(A175&lt;&gt;"",'Mortgage summary'!$E$6,"")</f>
        <v>3.5000000000000003E-2</v>
      </c>
      <c r="G175" s="29">
        <f>IF(A175&lt;&gt;"",'Mortgage summary'!$E$7,"")</f>
        <v>2.5000000000000001E-2</v>
      </c>
      <c r="H175" s="30" t="e">
        <f>#REF!*(1+#REF!)^(240-A175)</f>
        <v>#REF!</v>
      </c>
      <c r="I175" s="31">
        <f>IF($A175&lt;&gt;"",IF(AND('Mortgage summary'!$E$9="YES",$A175&lt;='Mortgage summary'!$E$10),'Mortgage summary'!$E$11,F175+G175),"")</f>
        <v>6.0000000000000005E-2</v>
      </c>
      <c r="J175" s="5"/>
    </row>
    <row r="176" spans="1:10" x14ac:dyDescent="0.35">
      <c r="A176" s="27">
        <f>IFERROR(IF(A175+1&lt;='Mortgage summary'!$E$5,A175+1,""),"")</f>
        <v>171</v>
      </c>
      <c r="B176" s="28">
        <f>IF(A176&lt;&gt;"",ROUND(IF('Mortgage summary'!$E$12="stale",-PMT(I176/12,'Mortgage summary'!$E$5-A175,E175,0),C176+D176),2),"")</f>
        <v>1288.6099999999999</v>
      </c>
      <c r="C176" s="28">
        <f>IF(A176&lt;&gt;"",IF('Mortgage summary'!$E$12="decrease",E175/('Mortgage summary'!$E$5-A175),IF(B176-D176&gt;E175,E175,B176-D176)),"")</f>
        <v>673.80619758436308</v>
      </c>
      <c r="D176" s="28">
        <f t="shared" si="5"/>
        <v>614.80380241563682</v>
      </c>
      <c r="E176" s="28">
        <f t="shared" si="6"/>
        <v>122286.95428554299</v>
      </c>
      <c r="F176" s="29">
        <f>IF(A176&lt;&gt;"",'Mortgage summary'!$E$6,"")</f>
        <v>3.5000000000000003E-2</v>
      </c>
      <c r="G176" s="29">
        <f>IF(A176&lt;&gt;"",'Mortgage summary'!$E$7,"")</f>
        <v>2.5000000000000001E-2</v>
      </c>
      <c r="H176" s="30" t="e">
        <f>#REF!*(1+#REF!)^(240-A176)</f>
        <v>#REF!</v>
      </c>
      <c r="I176" s="31">
        <f>IF($A176&lt;&gt;"",IF(AND('Mortgage summary'!$E$9="YES",$A176&lt;='Mortgage summary'!$E$10),'Mortgage summary'!$E$11,F176+G176),"")</f>
        <v>6.0000000000000005E-2</v>
      </c>
      <c r="J176" s="5"/>
    </row>
    <row r="177" spans="1:10" x14ac:dyDescent="0.35">
      <c r="A177" s="27">
        <f>IFERROR(IF(A176+1&lt;='Mortgage summary'!$E$5,A176+1,""),"")</f>
        <v>172</v>
      </c>
      <c r="B177" s="28">
        <f>IF(A177&lt;&gt;"",ROUND(IF('Mortgage summary'!$E$12="stale",-PMT(I177/12,'Mortgage summary'!$E$5-A176,E176,0),C177+D177),2),"")</f>
        <v>1288.5999999999999</v>
      </c>
      <c r="C177" s="28">
        <f>IF(A177&lt;&gt;"",IF('Mortgage summary'!$E$12="decrease",E176/('Mortgage summary'!$E$5-A176),IF(B177-D177&gt;E176,E176,B177-D177)),"")</f>
        <v>677.16522857228495</v>
      </c>
      <c r="D177" s="28">
        <f t="shared" si="5"/>
        <v>611.43477142771496</v>
      </c>
      <c r="E177" s="28">
        <f t="shared" si="6"/>
        <v>121609.78905697071</v>
      </c>
      <c r="F177" s="29">
        <f>IF(A177&lt;&gt;"",'Mortgage summary'!$E$6,"")</f>
        <v>3.5000000000000003E-2</v>
      </c>
      <c r="G177" s="29">
        <f>IF(A177&lt;&gt;"",'Mortgage summary'!$E$7,"")</f>
        <v>2.5000000000000001E-2</v>
      </c>
      <c r="H177" s="30" t="e">
        <f>#REF!*(1+#REF!)^(240-A177)</f>
        <v>#REF!</v>
      </c>
      <c r="I177" s="31">
        <f>IF($A177&lt;&gt;"",IF(AND('Mortgage summary'!$E$9="YES",$A177&lt;='Mortgage summary'!$E$10),'Mortgage summary'!$E$11,F177+G177),"")</f>
        <v>6.0000000000000005E-2</v>
      </c>
      <c r="J177" s="5"/>
    </row>
    <row r="178" spans="1:10" x14ac:dyDescent="0.35">
      <c r="A178" s="27">
        <f>IFERROR(IF(A177+1&lt;='Mortgage summary'!$E$5,A177+1,""),"")</f>
        <v>173</v>
      </c>
      <c r="B178" s="28">
        <f>IF(A178&lt;&gt;"",ROUND(IF('Mortgage summary'!$E$12="stale",-PMT(I178/12,'Mortgage summary'!$E$5-A177,E177,0),C178+D178),2),"")</f>
        <v>1288.6099999999999</v>
      </c>
      <c r="C178" s="28">
        <f>IF(A178&lt;&gt;"",IF('Mortgage summary'!$E$12="decrease",E177/('Mortgage summary'!$E$5-A177),IF(B178-D178&gt;E177,E177,B178-D178)),"")</f>
        <v>680.56105471514627</v>
      </c>
      <c r="D178" s="28">
        <f t="shared" si="5"/>
        <v>608.04894528485363</v>
      </c>
      <c r="E178" s="28">
        <f t="shared" si="6"/>
        <v>120929.22800225556</v>
      </c>
      <c r="F178" s="29">
        <f>IF(A178&lt;&gt;"",'Mortgage summary'!$E$6,"")</f>
        <v>3.5000000000000003E-2</v>
      </c>
      <c r="G178" s="29">
        <f>IF(A178&lt;&gt;"",'Mortgage summary'!$E$7,"")</f>
        <v>2.5000000000000001E-2</v>
      </c>
      <c r="H178" s="30" t="e">
        <f>#REF!*(1+#REF!)^(240-A178)</f>
        <v>#REF!</v>
      </c>
      <c r="I178" s="31">
        <f>IF($A178&lt;&gt;"",IF(AND('Mortgage summary'!$E$9="YES",$A178&lt;='Mortgage summary'!$E$10),'Mortgage summary'!$E$11,F178+G178),"")</f>
        <v>6.0000000000000005E-2</v>
      </c>
      <c r="J178" s="5"/>
    </row>
    <row r="179" spans="1:10" x14ac:dyDescent="0.35">
      <c r="A179" s="27">
        <f>IFERROR(IF(A178+1&lt;='Mortgage summary'!$E$5,A178+1,""),"")</f>
        <v>174</v>
      </c>
      <c r="B179" s="28">
        <f>IF(A179&lt;&gt;"",ROUND(IF('Mortgage summary'!$E$12="stale",-PMT(I179/12,'Mortgage summary'!$E$5-A178,E178,0),C179+D179),2),"")</f>
        <v>1288.5999999999999</v>
      </c>
      <c r="C179" s="28">
        <f>IF(A179&lt;&gt;"",IF('Mortgage summary'!$E$12="decrease",E178/('Mortgage summary'!$E$5-A178),IF(B179-D179&gt;E178,E178,B179-D179)),"")</f>
        <v>683.953859988722</v>
      </c>
      <c r="D179" s="28">
        <f t="shared" si="5"/>
        <v>604.64614001127791</v>
      </c>
      <c r="E179" s="28">
        <f t="shared" si="6"/>
        <v>120245.27414226685</v>
      </c>
      <c r="F179" s="29">
        <f>IF(A179&lt;&gt;"",'Mortgage summary'!$E$6,"")</f>
        <v>3.5000000000000003E-2</v>
      </c>
      <c r="G179" s="29">
        <f>IF(A179&lt;&gt;"",'Mortgage summary'!$E$7,"")</f>
        <v>2.5000000000000001E-2</v>
      </c>
      <c r="H179" s="30" t="e">
        <f>#REF!*(1+#REF!)^(240-A179)</f>
        <v>#REF!</v>
      </c>
      <c r="I179" s="31">
        <f>IF($A179&lt;&gt;"",IF(AND('Mortgage summary'!$E$9="YES",$A179&lt;='Mortgage summary'!$E$10),'Mortgage summary'!$E$11,F179+G179),"")</f>
        <v>6.0000000000000005E-2</v>
      </c>
      <c r="J179" s="5"/>
    </row>
    <row r="180" spans="1:10" x14ac:dyDescent="0.35">
      <c r="A180" s="27">
        <f>IFERROR(IF(A179+1&lt;='Mortgage summary'!$E$5,A179+1,""),"")</f>
        <v>175</v>
      </c>
      <c r="B180" s="28">
        <f>IF(A180&lt;&gt;"",ROUND(IF('Mortgage summary'!$E$12="stale",-PMT(I180/12,'Mortgage summary'!$E$5-A179,E179,0),C180+D180),2),"")</f>
        <v>1288.6099999999999</v>
      </c>
      <c r="C180" s="28">
        <f>IF(A180&lt;&gt;"",IF('Mortgage summary'!$E$12="decrease",E179/('Mortgage summary'!$E$5-A179),IF(B180-D180&gt;E179,E179,B180-D180)),"")</f>
        <v>687.38362928866559</v>
      </c>
      <c r="D180" s="28">
        <f t="shared" si="5"/>
        <v>601.22637071133431</v>
      </c>
      <c r="E180" s="28">
        <f t="shared" si="6"/>
        <v>119557.89051297818</v>
      </c>
      <c r="F180" s="29">
        <f>IF(A180&lt;&gt;"",'Mortgage summary'!$E$6,"")</f>
        <v>3.5000000000000003E-2</v>
      </c>
      <c r="G180" s="29">
        <f>IF(A180&lt;&gt;"",'Mortgage summary'!$E$7,"")</f>
        <v>2.5000000000000001E-2</v>
      </c>
      <c r="H180" s="30" t="e">
        <f>#REF!*(1+#REF!)^(240-A180)</f>
        <v>#REF!</v>
      </c>
      <c r="I180" s="31">
        <f>IF($A180&lt;&gt;"",IF(AND('Mortgage summary'!$E$9="YES",$A180&lt;='Mortgage summary'!$E$10),'Mortgage summary'!$E$11,F180+G180),"")</f>
        <v>6.0000000000000005E-2</v>
      </c>
      <c r="J180" s="5"/>
    </row>
    <row r="181" spans="1:10" x14ac:dyDescent="0.35">
      <c r="A181" s="27">
        <f>IFERROR(IF(A180+1&lt;='Mortgage summary'!$E$5,A180+1,""),"")</f>
        <v>176</v>
      </c>
      <c r="B181" s="28">
        <f>IF(A181&lt;&gt;"",ROUND(IF('Mortgage summary'!$E$12="stale",-PMT(I181/12,'Mortgage summary'!$E$5-A180,E180,0),C181+D181),2),"")</f>
        <v>1288.5999999999999</v>
      </c>
      <c r="C181" s="28">
        <f>IF(A181&lt;&gt;"",IF('Mortgage summary'!$E$12="decrease",E180/('Mortgage summary'!$E$5-A180),IF(B181-D181&gt;E180,E180,B181-D181)),"")</f>
        <v>690.81054743510902</v>
      </c>
      <c r="D181" s="28">
        <f t="shared" si="5"/>
        <v>597.78945256489089</v>
      </c>
      <c r="E181" s="28">
        <f t="shared" si="6"/>
        <v>118867.07996554307</v>
      </c>
      <c r="F181" s="29">
        <f>IF(A181&lt;&gt;"",'Mortgage summary'!$E$6,"")</f>
        <v>3.5000000000000003E-2</v>
      </c>
      <c r="G181" s="29">
        <f>IF(A181&lt;&gt;"",'Mortgage summary'!$E$7,"")</f>
        <v>2.5000000000000001E-2</v>
      </c>
      <c r="H181" s="30" t="e">
        <f>#REF!*(1+#REF!)^(240-A181)</f>
        <v>#REF!</v>
      </c>
      <c r="I181" s="31">
        <f>IF($A181&lt;&gt;"",IF(AND('Mortgage summary'!$E$9="YES",$A181&lt;='Mortgage summary'!$E$10),'Mortgage summary'!$E$11,F181+G181),"")</f>
        <v>6.0000000000000005E-2</v>
      </c>
      <c r="J181" s="5"/>
    </row>
    <row r="182" spans="1:10" x14ac:dyDescent="0.35">
      <c r="A182" s="27">
        <f>IFERROR(IF(A181+1&lt;='Mortgage summary'!$E$5,A181+1,""),"")</f>
        <v>177</v>
      </c>
      <c r="B182" s="28">
        <f>IF(A182&lt;&gt;"",ROUND(IF('Mortgage summary'!$E$12="stale",-PMT(I182/12,'Mortgage summary'!$E$5-A181,E181,0),C182+D182),2),"")</f>
        <v>1288.6099999999999</v>
      </c>
      <c r="C182" s="28">
        <f>IF(A182&lt;&gt;"",IF('Mortgage summary'!$E$12="decrease",E181/('Mortgage summary'!$E$5-A181),IF(B182-D182&gt;E181,E181,B182-D182)),"")</f>
        <v>694.27460017228452</v>
      </c>
      <c r="D182" s="28">
        <f t="shared" si="5"/>
        <v>594.33539982771538</v>
      </c>
      <c r="E182" s="28">
        <f t="shared" si="6"/>
        <v>118172.80536537079</v>
      </c>
      <c r="F182" s="29">
        <f>IF(A182&lt;&gt;"",'Mortgage summary'!$E$6,"")</f>
        <v>3.5000000000000003E-2</v>
      </c>
      <c r="G182" s="29">
        <f>IF(A182&lt;&gt;"",'Mortgage summary'!$E$7,"")</f>
        <v>2.5000000000000001E-2</v>
      </c>
      <c r="H182" s="30" t="e">
        <f>#REF!*(1+#REF!)^(240-A182)</f>
        <v>#REF!</v>
      </c>
      <c r="I182" s="31">
        <f>IF($A182&lt;&gt;"",IF(AND('Mortgage summary'!$E$9="YES",$A182&lt;='Mortgage summary'!$E$10),'Mortgage summary'!$E$11,F182+G182),"")</f>
        <v>6.0000000000000005E-2</v>
      </c>
      <c r="J182" s="5"/>
    </row>
    <row r="183" spans="1:10" x14ac:dyDescent="0.35">
      <c r="A183" s="27">
        <f>IFERROR(IF(A182+1&lt;='Mortgage summary'!$E$5,A182+1,""),"")</f>
        <v>178</v>
      </c>
      <c r="B183" s="28">
        <f>IF(A183&lt;&gt;"",ROUND(IF('Mortgage summary'!$E$12="stale",-PMT(I183/12,'Mortgage summary'!$E$5-A182,E182,0),C183+D183),2),"")</f>
        <v>1288.5999999999999</v>
      </c>
      <c r="C183" s="28">
        <f>IF(A183&lt;&gt;"",IF('Mortgage summary'!$E$12="decrease",E182/('Mortgage summary'!$E$5-A182),IF(B183-D183&gt;E182,E182,B183-D183)),"")</f>
        <v>697.73597317314591</v>
      </c>
      <c r="D183" s="28">
        <f t="shared" si="5"/>
        <v>590.864026826854</v>
      </c>
      <c r="E183" s="28">
        <f t="shared" si="6"/>
        <v>117475.06939219765</v>
      </c>
      <c r="F183" s="29">
        <f>IF(A183&lt;&gt;"",'Mortgage summary'!$E$6,"")</f>
        <v>3.5000000000000003E-2</v>
      </c>
      <c r="G183" s="29">
        <f>IF(A183&lt;&gt;"",'Mortgage summary'!$E$7,"")</f>
        <v>2.5000000000000001E-2</v>
      </c>
      <c r="H183" s="30" t="e">
        <f>#REF!*(1+#REF!)^(240-A183)</f>
        <v>#REF!</v>
      </c>
      <c r="I183" s="31">
        <f>IF($A183&lt;&gt;"",IF(AND('Mortgage summary'!$E$9="YES",$A183&lt;='Mortgage summary'!$E$10),'Mortgage summary'!$E$11,F183+G183),"")</f>
        <v>6.0000000000000005E-2</v>
      </c>
      <c r="J183" s="5"/>
    </row>
    <row r="184" spans="1:10" x14ac:dyDescent="0.35">
      <c r="A184" s="27">
        <f>IFERROR(IF(A183+1&lt;='Mortgage summary'!$E$5,A183+1,""),"")</f>
        <v>179</v>
      </c>
      <c r="B184" s="28">
        <f>IF(A184&lt;&gt;"",ROUND(IF('Mortgage summary'!$E$12="stale",-PMT(I184/12,'Mortgage summary'!$E$5-A183,E183,0),C184+D184),2),"")</f>
        <v>1288.6099999999999</v>
      </c>
      <c r="C184" s="28">
        <f>IF(A184&lt;&gt;"",IF('Mortgage summary'!$E$12="decrease",E183/('Mortgage summary'!$E$5-A183),IF(B184-D184&gt;E183,E183,B184-D184)),"")</f>
        <v>701.23465303901162</v>
      </c>
      <c r="D184" s="28">
        <f t="shared" si="5"/>
        <v>587.37534696098828</v>
      </c>
      <c r="E184" s="28">
        <f t="shared" si="6"/>
        <v>116773.83473915864</v>
      </c>
      <c r="F184" s="29">
        <f>IF(A184&lt;&gt;"",'Mortgage summary'!$E$6,"")</f>
        <v>3.5000000000000003E-2</v>
      </c>
      <c r="G184" s="29">
        <f>IF(A184&lt;&gt;"",'Mortgage summary'!$E$7,"")</f>
        <v>2.5000000000000001E-2</v>
      </c>
      <c r="H184" s="30" t="e">
        <f>#REF!*(1+#REF!)^(240-A184)</f>
        <v>#REF!</v>
      </c>
      <c r="I184" s="31">
        <f>IF($A184&lt;&gt;"",IF(AND('Mortgage summary'!$E$9="YES",$A184&lt;='Mortgage summary'!$E$10),'Mortgage summary'!$E$11,F184+G184),"")</f>
        <v>6.0000000000000005E-2</v>
      </c>
      <c r="J184" s="5"/>
    </row>
    <row r="185" spans="1:10" s="10" customFormat="1" x14ac:dyDescent="0.35">
      <c r="A185" s="32">
        <f>IFERROR(IF(A184+1&lt;='Mortgage summary'!$E$5,A184+1,""),"")</f>
        <v>180</v>
      </c>
      <c r="B185" s="33">
        <f>IF(A185&lt;&gt;"",ROUND(IF('Mortgage summary'!$E$12="stale",-PMT(I185/12,'Mortgage summary'!$E$5-A184,E184,0),C185+D185),2),"")</f>
        <v>1288.5999999999999</v>
      </c>
      <c r="C185" s="33">
        <f>IF(A185&lt;&gt;"",IF('Mortgage summary'!$E$12="decrease",E184/('Mortgage summary'!$E$5-A184),IF(B185-D185&gt;E184,E184,B185-D185)),"")</f>
        <v>704.73082630420663</v>
      </c>
      <c r="D185" s="33">
        <f t="shared" si="5"/>
        <v>583.86917369579328</v>
      </c>
      <c r="E185" s="33">
        <f t="shared" si="6"/>
        <v>116069.10391285444</v>
      </c>
      <c r="F185" s="34">
        <f>IF(A185&lt;&gt;"",'Mortgage summary'!$E$6,"")</f>
        <v>3.5000000000000003E-2</v>
      </c>
      <c r="G185" s="34">
        <f>IF(A185&lt;&gt;"",'Mortgage summary'!$E$7,"")</f>
        <v>2.5000000000000001E-2</v>
      </c>
      <c r="H185" s="35" t="e">
        <f>#REF!*(1+#REF!)^(240-A185)</f>
        <v>#REF!</v>
      </c>
      <c r="I185" s="31">
        <f>IF($A185&lt;&gt;"",IF(AND('Mortgage summary'!$E$9="YES",$A185&lt;='Mortgage summary'!$E$10),'Mortgage summary'!$E$11,F185+G185),"")</f>
        <v>6.0000000000000005E-2</v>
      </c>
      <c r="J185" s="9"/>
    </row>
    <row r="186" spans="1:10" x14ac:dyDescent="0.35">
      <c r="A186" s="27">
        <f>IFERROR(IF(A185+1&lt;='Mortgage summary'!$E$5,A185+1,""),"")</f>
        <v>181</v>
      </c>
      <c r="B186" s="28">
        <f>IF(A186&lt;&gt;"",ROUND(IF('Mortgage summary'!$E$12="stale",-PMT(I186/12,'Mortgage summary'!$E$5-A185,E185,0),C186+D186),2),"")</f>
        <v>1288.6099999999999</v>
      </c>
      <c r="C186" s="28">
        <f>IF(A186&lt;&gt;"",IF('Mortgage summary'!$E$12="decrease",E185/('Mortgage summary'!$E$5-A185),IF(B186-D186&gt;E185,E185,B186-D186)),"")</f>
        <v>708.26448043572771</v>
      </c>
      <c r="D186" s="28">
        <f t="shared" si="5"/>
        <v>580.34551956427219</v>
      </c>
      <c r="E186" s="28">
        <f t="shared" si="6"/>
        <v>115360.83943241871</v>
      </c>
      <c r="F186" s="29">
        <f>IF(A186&lt;&gt;"",'Mortgage summary'!$E$6,"")</f>
        <v>3.5000000000000003E-2</v>
      </c>
      <c r="G186" s="29">
        <f>IF(A186&lt;&gt;"",'Mortgage summary'!$E$7,"")</f>
        <v>2.5000000000000001E-2</v>
      </c>
      <c r="H186" s="30" t="e">
        <f>#REF!*(1+#REF!)^(240-A186)</f>
        <v>#REF!</v>
      </c>
      <c r="I186" s="31">
        <f>IF($A186&lt;&gt;"",IF(AND('Mortgage summary'!$E$9="YES",$A186&lt;='Mortgage summary'!$E$10),'Mortgage summary'!$E$11,F186+G186),"")</f>
        <v>6.0000000000000005E-2</v>
      </c>
      <c r="J186" s="5"/>
    </row>
    <row r="187" spans="1:10" x14ac:dyDescent="0.35">
      <c r="A187" s="27">
        <f>IFERROR(IF(A186+1&lt;='Mortgage summary'!$E$5,A186+1,""),"")</f>
        <v>182</v>
      </c>
      <c r="B187" s="28">
        <f>IF(A187&lt;&gt;"",ROUND(IF('Mortgage summary'!$E$12="stale",-PMT(I187/12,'Mortgage summary'!$E$5-A186,E186,0),C187+D187),2),"")</f>
        <v>1288.5999999999999</v>
      </c>
      <c r="C187" s="28">
        <f>IF(A187&lt;&gt;"",IF('Mortgage summary'!$E$12="decrease",E186/('Mortgage summary'!$E$5-A186),IF(B187-D187&gt;E186,E186,B187-D187)),"")</f>
        <v>711.79580283790631</v>
      </c>
      <c r="D187" s="28">
        <f t="shared" si="5"/>
        <v>576.8041971620936</v>
      </c>
      <c r="E187" s="28">
        <f t="shared" si="6"/>
        <v>114649.0436295808</v>
      </c>
      <c r="F187" s="29">
        <f>IF(A187&lt;&gt;"",'Mortgage summary'!$E$6,"")</f>
        <v>3.5000000000000003E-2</v>
      </c>
      <c r="G187" s="29">
        <f>IF(A187&lt;&gt;"",'Mortgage summary'!$E$7,"")</f>
        <v>2.5000000000000001E-2</v>
      </c>
      <c r="H187" s="30" t="e">
        <f>#REF!*(1+#REF!)^(240-A187)</f>
        <v>#REF!</v>
      </c>
      <c r="I187" s="31">
        <f>IF($A187&lt;&gt;"",IF(AND('Mortgage summary'!$E$9="YES",$A187&lt;='Mortgage summary'!$E$10),'Mortgage summary'!$E$11,F187+G187),"")</f>
        <v>6.0000000000000005E-2</v>
      </c>
      <c r="J187" s="5"/>
    </row>
    <row r="188" spans="1:10" x14ac:dyDescent="0.35">
      <c r="A188" s="27">
        <f>IFERROR(IF(A187+1&lt;='Mortgage summary'!$E$5,A187+1,""),"")</f>
        <v>183</v>
      </c>
      <c r="B188" s="28">
        <f>IF(A188&lt;&gt;"",ROUND(IF('Mortgage summary'!$E$12="stale",-PMT(I188/12,'Mortgage summary'!$E$5-A187,E187,0),C188+D188),2),"")</f>
        <v>1288.6099999999999</v>
      </c>
      <c r="C188" s="28">
        <f>IF(A188&lt;&gt;"",IF('Mortgage summary'!$E$12="decrease",E187/('Mortgage summary'!$E$5-A187),IF(B188-D188&gt;E187,E187,B188-D188)),"")</f>
        <v>715.3647818520958</v>
      </c>
      <c r="D188" s="28">
        <f t="shared" si="5"/>
        <v>573.2452181479041</v>
      </c>
      <c r="E188" s="28">
        <f t="shared" si="6"/>
        <v>113933.6788477287</v>
      </c>
      <c r="F188" s="29">
        <f>IF(A188&lt;&gt;"",'Mortgage summary'!$E$6,"")</f>
        <v>3.5000000000000003E-2</v>
      </c>
      <c r="G188" s="29">
        <f>IF(A188&lt;&gt;"",'Mortgage summary'!$E$7,"")</f>
        <v>2.5000000000000001E-2</v>
      </c>
      <c r="H188" s="30" t="e">
        <f>#REF!*(1+#REF!)^(240-A188)</f>
        <v>#REF!</v>
      </c>
      <c r="I188" s="31">
        <f>IF($A188&lt;&gt;"",IF(AND('Mortgage summary'!$E$9="YES",$A188&lt;='Mortgage summary'!$E$10),'Mortgage summary'!$E$11,F188+G188),"")</f>
        <v>6.0000000000000005E-2</v>
      </c>
      <c r="J188" s="5"/>
    </row>
    <row r="189" spans="1:10" x14ac:dyDescent="0.35">
      <c r="A189" s="27">
        <f>IFERROR(IF(A188+1&lt;='Mortgage summary'!$E$5,A188+1,""),"")</f>
        <v>184</v>
      </c>
      <c r="B189" s="28">
        <f>IF(A189&lt;&gt;"",ROUND(IF('Mortgage summary'!$E$12="stale",-PMT(I189/12,'Mortgage summary'!$E$5-A188,E188,0),C189+D189),2),"")</f>
        <v>1288.5999999999999</v>
      </c>
      <c r="C189" s="28">
        <f>IF(A189&lt;&gt;"",IF('Mortgage summary'!$E$12="decrease",E188/('Mortgage summary'!$E$5-A188),IF(B189-D189&gt;E188,E188,B189-D189)),"")</f>
        <v>718.93160576135631</v>
      </c>
      <c r="D189" s="28">
        <f t="shared" si="5"/>
        <v>569.6683942386436</v>
      </c>
      <c r="E189" s="28">
        <f t="shared" si="6"/>
        <v>113214.74724196734</v>
      </c>
      <c r="F189" s="29">
        <f>IF(A189&lt;&gt;"",'Mortgage summary'!$E$6,"")</f>
        <v>3.5000000000000003E-2</v>
      </c>
      <c r="G189" s="29">
        <f>IF(A189&lt;&gt;"",'Mortgage summary'!$E$7,"")</f>
        <v>2.5000000000000001E-2</v>
      </c>
      <c r="H189" s="30" t="e">
        <f>#REF!*(1+#REF!)^(240-A189)</f>
        <v>#REF!</v>
      </c>
      <c r="I189" s="31">
        <f>IF($A189&lt;&gt;"",IF(AND('Mortgage summary'!$E$9="YES",$A189&lt;='Mortgage summary'!$E$10),'Mortgage summary'!$E$11,F189+G189),"")</f>
        <v>6.0000000000000005E-2</v>
      </c>
      <c r="J189" s="5"/>
    </row>
    <row r="190" spans="1:10" x14ac:dyDescent="0.35">
      <c r="A190" s="27">
        <f>IFERROR(IF(A189+1&lt;='Mortgage summary'!$E$5,A189+1,""),"")</f>
        <v>185</v>
      </c>
      <c r="B190" s="28">
        <f>IF(A190&lt;&gt;"",ROUND(IF('Mortgage summary'!$E$12="stale",-PMT(I190/12,'Mortgage summary'!$E$5-A189,E189,0),C190+D190),2),"")</f>
        <v>1288.6099999999999</v>
      </c>
      <c r="C190" s="28">
        <f>IF(A190&lt;&gt;"",IF('Mortgage summary'!$E$12="decrease",E189/('Mortgage summary'!$E$5-A189),IF(B190-D190&gt;E189,E189,B190-D190)),"")</f>
        <v>722.53626379016316</v>
      </c>
      <c r="D190" s="28">
        <f t="shared" si="5"/>
        <v>566.07373620983674</v>
      </c>
      <c r="E190" s="28">
        <f t="shared" si="6"/>
        <v>112492.21097817719</v>
      </c>
      <c r="F190" s="29">
        <f>IF(A190&lt;&gt;"",'Mortgage summary'!$E$6,"")</f>
        <v>3.5000000000000003E-2</v>
      </c>
      <c r="G190" s="29">
        <f>IF(A190&lt;&gt;"",'Mortgage summary'!$E$7,"")</f>
        <v>2.5000000000000001E-2</v>
      </c>
      <c r="H190" s="30" t="e">
        <f>#REF!*(1+#REF!)^(240-A190)</f>
        <v>#REF!</v>
      </c>
      <c r="I190" s="31">
        <f>IF($A190&lt;&gt;"",IF(AND('Mortgage summary'!$E$9="YES",$A190&lt;='Mortgage summary'!$E$10),'Mortgage summary'!$E$11,F190+G190),"")</f>
        <v>6.0000000000000005E-2</v>
      </c>
      <c r="J190" s="5"/>
    </row>
    <row r="191" spans="1:10" x14ac:dyDescent="0.35">
      <c r="A191" s="27">
        <f>IFERROR(IF(A190+1&lt;='Mortgage summary'!$E$5,A190+1,""),"")</f>
        <v>186</v>
      </c>
      <c r="B191" s="28">
        <f>IF(A191&lt;&gt;"",ROUND(IF('Mortgage summary'!$E$12="stale",-PMT(I191/12,'Mortgage summary'!$E$5-A190,E190,0),C191+D191),2),"")</f>
        <v>1288.5999999999999</v>
      </c>
      <c r="C191" s="28">
        <f>IF(A191&lt;&gt;"",IF('Mortgage summary'!$E$12="decrease",E190/('Mortgage summary'!$E$5-A190),IF(B191-D191&gt;E190,E190,B191-D191)),"")</f>
        <v>726.13894510911393</v>
      </c>
      <c r="D191" s="28">
        <f t="shared" si="5"/>
        <v>562.46105489088598</v>
      </c>
      <c r="E191" s="28">
        <f t="shared" si="6"/>
        <v>111766.07203306808</v>
      </c>
      <c r="F191" s="29">
        <f>IF(A191&lt;&gt;"",'Mortgage summary'!$E$6,"")</f>
        <v>3.5000000000000003E-2</v>
      </c>
      <c r="G191" s="29">
        <f>IF(A191&lt;&gt;"",'Mortgage summary'!$E$7,"")</f>
        <v>2.5000000000000001E-2</v>
      </c>
      <c r="H191" s="30" t="e">
        <f>#REF!*(1+#REF!)^(240-A191)</f>
        <v>#REF!</v>
      </c>
      <c r="I191" s="31">
        <f>IF($A191&lt;&gt;"",IF(AND('Mortgage summary'!$E$9="YES",$A191&lt;='Mortgage summary'!$E$10),'Mortgage summary'!$E$11,F191+G191),"")</f>
        <v>6.0000000000000005E-2</v>
      </c>
      <c r="J191" s="5"/>
    </row>
    <row r="192" spans="1:10" x14ac:dyDescent="0.35">
      <c r="A192" s="27">
        <f>IFERROR(IF(A191+1&lt;='Mortgage summary'!$E$5,A191+1,""),"")</f>
        <v>187</v>
      </c>
      <c r="B192" s="28">
        <f>IF(A192&lt;&gt;"",ROUND(IF('Mortgage summary'!$E$12="stale",-PMT(I192/12,'Mortgage summary'!$E$5-A191,E191,0),C192+D192),2),"")</f>
        <v>1288.6099999999999</v>
      </c>
      <c r="C192" s="28">
        <f>IF(A192&lt;&gt;"",IF('Mortgage summary'!$E$12="decrease",E191/('Mortgage summary'!$E$5-A191),IF(B192-D192&gt;E191,E191,B192-D192)),"")</f>
        <v>729.77963983465941</v>
      </c>
      <c r="D192" s="28">
        <f t="shared" si="5"/>
        <v>558.83036016534049</v>
      </c>
      <c r="E192" s="28">
        <f t="shared" si="6"/>
        <v>111036.29239323342</v>
      </c>
      <c r="F192" s="29">
        <f>IF(A192&lt;&gt;"",'Mortgage summary'!$E$6,"")</f>
        <v>3.5000000000000003E-2</v>
      </c>
      <c r="G192" s="29">
        <f>IF(A192&lt;&gt;"",'Mortgage summary'!$E$7,"")</f>
        <v>2.5000000000000001E-2</v>
      </c>
      <c r="H192" s="30" t="e">
        <f>#REF!*(1+#REF!)^(240-A192)</f>
        <v>#REF!</v>
      </c>
      <c r="I192" s="31">
        <f>IF($A192&lt;&gt;"",IF(AND('Mortgage summary'!$E$9="YES",$A192&lt;='Mortgage summary'!$E$10),'Mortgage summary'!$E$11,F192+G192),"")</f>
        <v>6.0000000000000005E-2</v>
      </c>
      <c r="J192" s="5"/>
    </row>
    <row r="193" spans="1:10" x14ac:dyDescent="0.35">
      <c r="A193" s="27">
        <f>IFERROR(IF(A192+1&lt;='Mortgage summary'!$E$5,A192+1,""),"")</f>
        <v>188</v>
      </c>
      <c r="B193" s="28">
        <f>IF(A193&lt;&gt;"",ROUND(IF('Mortgage summary'!$E$12="stale",-PMT(I193/12,'Mortgage summary'!$E$5-A192,E192,0),C193+D193),2),"")</f>
        <v>1288.5999999999999</v>
      </c>
      <c r="C193" s="28">
        <f>IF(A193&lt;&gt;"",IF('Mortgage summary'!$E$12="decrease",E192/('Mortgage summary'!$E$5-A192),IF(B193-D193&gt;E192,E192,B193-D193)),"")</f>
        <v>733.41853803383276</v>
      </c>
      <c r="D193" s="28">
        <f t="shared" si="5"/>
        <v>555.18146196616715</v>
      </c>
      <c r="E193" s="28">
        <f t="shared" si="6"/>
        <v>110302.87385519959</v>
      </c>
      <c r="F193" s="29">
        <f>IF(A193&lt;&gt;"",'Mortgage summary'!$E$6,"")</f>
        <v>3.5000000000000003E-2</v>
      </c>
      <c r="G193" s="29">
        <f>IF(A193&lt;&gt;"",'Mortgage summary'!$E$7,"")</f>
        <v>2.5000000000000001E-2</v>
      </c>
      <c r="H193" s="30" t="e">
        <f>#REF!*(1+#REF!)^(240-A193)</f>
        <v>#REF!</v>
      </c>
      <c r="I193" s="31">
        <f>IF($A193&lt;&gt;"",IF(AND('Mortgage summary'!$E$9="YES",$A193&lt;='Mortgage summary'!$E$10),'Mortgage summary'!$E$11,F193+G193),"")</f>
        <v>6.0000000000000005E-2</v>
      </c>
      <c r="J193" s="5"/>
    </row>
    <row r="194" spans="1:10" x14ac:dyDescent="0.35">
      <c r="A194" s="27">
        <f>IFERROR(IF(A193+1&lt;='Mortgage summary'!$E$5,A193+1,""),"")</f>
        <v>189</v>
      </c>
      <c r="B194" s="28">
        <f>IF(A194&lt;&gt;"",ROUND(IF('Mortgage summary'!$E$12="stale",-PMT(I194/12,'Mortgage summary'!$E$5-A193,E193,0),C194+D194),2),"")</f>
        <v>1288.6099999999999</v>
      </c>
      <c r="C194" s="28">
        <f>IF(A194&lt;&gt;"",IF('Mortgage summary'!$E$12="decrease",E193/('Mortgage summary'!$E$5-A193),IF(B194-D194&gt;E193,E193,B194-D194)),"")</f>
        <v>737.09563072400192</v>
      </c>
      <c r="D194" s="28">
        <f t="shared" si="5"/>
        <v>551.51436927599798</v>
      </c>
      <c r="E194" s="28">
        <f t="shared" si="6"/>
        <v>109565.77822447559</v>
      </c>
      <c r="F194" s="29">
        <f>IF(A194&lt;&gt;"",'Mortgage summary'!$E$6,"")</f>
        <v>3.5000000000000003E-2</v>
      </c>
      <c r="G194" s="29">
        <f>IF(A194&lt;&gt;"",'Mortgage summary'!$E$7,"")</f>
        <v>2.5000000000000001E-2</v>
      </c>
      <c r="H194" s="30" t="e">
        <f>#REF!*(1+#REF!)^(240-A194)</f>
        <v>#REF!</v>
      </c>
      <c r="I194" s="31">
        <f>IF($A194&lt;&gt;"",IF(AND('Mortgage summary'!$E$9="YES",$A194&lt;='Mortgage summary'!$E$10),'Mortgage summary'!$E$11,F194+G194),"")</f>
        <v>6.0000000000000005E-2</v>
      </c>
      <c r="J194" s="5"/>
    </row>
    <row r="195" spans="1:10" x14ac:dyDescent="0.35">
      <c r="A195" s="27">
        <f>IFERROR(IF(A194+1&lt;='Mortgage summary'!$E$5,A194+1,""),"")</f>
        <v>190</v>
      </c>
      <c r="B195" s="28">
        <f>IF(A195&lt;&gt;"",ROUND(IF('Mortgage summary'!$E$12="stale",-PMT(I195/12,'Mortgage summary'!$E$5-A194,E194,0),C195+D195),2),"")</f>
        <v>1288.5999999999999</v>
      </c>
      <c r="C195" s="28">
        <f>IF(A195&lt;&gt;"",IF('Mortgage summary'!$E$12="decrease",E194/('Mortgage summary'!$E$5-A194),IF(B195-D195&gt;E194,E194,B195-D195)),"")</f>
        <v>740.77110887762194</v>
      </c>
      <c r="D195" s="28">
        <f t="shared" si="5"/>
        <v>547.82889112237797</v>
      </c>
      <c r="E195" s="28">
        <f t="shared" si="6"/>
        <v>108825.00711559797</v>
      </c>
      <c r="F195" s="29">
        <f>IF(A195&lt;&gt;"",'Mortgage summary'!$E$6,"")</f>
        <v>3.5000000000000003E-2</v>
      </c>
      <c r="G195" s="29">
        <f>IF(A195&lt;&gt;"",'Mortgage summary'!$E$7,"")</f>
        <v>2.5000000000000001E-2</v>
      </c>
      <c r="H195" s="30" t="e">
        <f>#REF!*(1+#REF!)^(240-A195)</f>
        <v>#REF!</v>
      </c>
      <c r="I195" s="31">
        <f>IF($A195&lt;&gt;"",IF(AND('Mortgage summary'!$E$9="YES",$A195&lt;='Mortgage summary'!$E$10),'Mortgage summary'!$E$11,F195+G195),"")</f>
        <v>6.0000000000000005E-2</v>
      </c>
      <c r="J195" s="5"/>
    </row>
    <row r="196" spans="1:10" x14ac:dyDescent="0.35">
      <c r="A196" s="27">
        <f>IFERROR(IF(A195+1&lt;='Mortgage summary'!$E$5,A195+1,""),"")</f>
        <v>191</v>
      </c>
      <c r="B196" s="28">
        <f>IF(A196&lt;&gt;"",ROUND(IF('Mortgage summary'!$E$12="stale",-PMT(I196/12,'Mortgage summary'!$E$5-A195,E195,0),C196+D196),2),"")</f>
        <v>1288.6099999999999</v>
      </c>
      <c r="C196" s="28">
        <f>IF(A196&lt;&gt;"",IF('Mortgage summary'!$E$12="decrease",E195/('Mortgage summary'!$E$5-A195),IF(B196-D196&gt;E195,E195,B196-D196)),"")</f>
        <v>744.48496442200997</v>
      </c>
      <c r="D196" s="28">
        <f t="shared" si="5"/>
        <v>544.12503557798993</v>
      </c>
      <c r="E196" s="28">
        <f t="shared" si="6"/>
        <v>108080.52215117596</v>
      </c>
      <c r="F196" s="29">
        <f>IF(A196&lt;&gt;"",'Mortgage summary'!$E$6,"")</f>
        <v>3.5000000000000003E-2</v>
      </c>
      <c r="G196" s="29">
        <f>IF(A196&lt;&gt;"",'Mortgage summary'!$E$7,"")</f>
        <v>2.5000000000000001E-2</v>
      </c>
      <c r="H196" s="30" t="e">
        <f>#REF!*(1+#REF!)^(240-A196)</f>
        <v>#REF!</v>
      </c>
      <c r="I196" s="31">
        <f>IF($A196&lt;&gt;"",IF(AND('Mortgage summary'!$E$9="YES",$A196&lt;='Mortgage summary'!$E$10),'Mortgage summary'!$E$11,F196+G196),"")</f>
        <v>6.0000000000000005E-2</v>
      </c>
      <c r="J196" s="5"/>
    </row>
    <row r="197" spans="1:10" s="10" customFormat="1" x14ac:dyDescent="0.35">
      <c r="A197" s="32">
        <f>IFERROR(IF(A196+1&lt;='Mortgage summary'!$E$5,A196+1,""),"")</f>
        <v>192</v>
      </c>
      <c r="B197" s="33">
        <f>IF(A197&lt;&gt;"",ROUND(IF('Mortgage summary'!$E$12="stale",-PMT(I197/12,'Mortgage summary'!$E$5-A196,E196,0),C197+D197),2),"")</f>
        <v>1288.5999999999999</v>
      </c>
      <c r="C197" s="33">
        <f>IF(A197&lt;&gt;"",IF('Mortgage summary'!$E$12="decrease",E196/('Mortgage summary'!$E$5-A196),IF(B197-D197&gt;E196,E196,B197-D197)),"")</f>
        <v>748.19738924412002</v>
      </c>
      <c r="D197" s="33">
        <f t="shared" si="5"/>
        <v>540.40261075587989</v>
      </c>
      <c r="E197" s="33">
        <f t="shared" si="6"/>
        <v>107332.32476193184</v>
      </c>
      <c r="F197" s="34">
        <f>IF(A197&lt;&gt;"",'Mortgage summary'!$E$6,"")</f>
        <v>3.5000000000000003E-2</v>
      </c>
      <c r="G197" s="34">
        <f>IF(A197&lt;&gt;"",'Mortgage summary'!$E$7,"")</f>
        <v>2.5000000000000001E-2</v>
      </c>
      <c r="H197" s="35" t="e">
        <f>#REF!*(1+#REF!)^(240-A197)</f>
        <v>#REF!</v>
      </c>
      <c r="I197" s="31">
        <f>IF($A197&lt;&gt;"",IF(AND('Mortgage summary'!$E$9="YES",$A197&lt;='Mortgage summary'!$E$10),'Mortgage summary'!$E$11,F197+G197),"")</f>
        <v>6.0000000000000005E-2</v>
      </c>
      <c r="J197" s="9"/>
    </row>
    <row r="198" spans="1:10" x14ac:dyDescent="0.35">
      <c r="A198" s="27">
        <f>IFERROR(IF(A197+1&lt;='Mortgage summary'!$E$5,A197+1,""),"")</f>
        <v>193</v>
      </c>
      <c r="B198" s="28">
        <f>IF(A198&lt;&gt;"",ROUND(IF('Mortgage summary'!$E$12="stale",-PMT(I198/12,'Mortgage summary'!$E$5-A197,E197,0),C198+D198),2),"")</f>
        <v>1288.6099999999999</v>
      </c>
      <c r="C198" s="28">
        <f>IF(A198&lt;&gt;"",IF('Mortgage summary'!$E$12="decrease",E197/('Mortgage summary'!$E$5-A197),IF(B198-D198&gt;E197,E197,B198-D198)),"")</f>
        <v>751.94837619034058</v>
      </c>
      <c r="D198" s="28">
        <f t="shared" ref="D198:D261" si="7">IF(A198&lt;&gt;"",E197*I198/12,"")</f>
        <v>536.66162380965932</v>
      </c>
      <c r="E198" s="28">
        <f t="shared" ref="E198:E261" si="8">IF(A198&lt;&gt;"",E197-C198,"")</f>
        <v>106580.3763857415</v>
      </c>
      <c r="F198" s="29">
        <f>IF(A198&lt;&gt;"",'Mortgage summary'!$E$6,"")</f>
        <v>3.5000000000000003E-2</v>
      </c>
      <c r="G198" s="29">
        <f>IF(A198&lt;&gt;"",'Mortgage summary'!$E$7,"")</f>
        <v>2.5000000000000001E-2</v>
      </c>
      <c r="H198" s="30" t="e">
        <f>#REF!*(1+#REF!)^(240-A198)</f>
        <v>#REF!</v>
      </c>
      <c r="I198" s="31">
        <f>IF($A198&lt;&gt;"",IF(AND('Mortgage summary'!$E$9="YES",$A198&lt;='Mortgage summary'!$E$10),'Mortgage summary'!$E$11,F198+G198),"")</f>
        <v>6.0000000000000005E-2</v>
      </c>
      <c r="J198" s="5"/>
    </row>
    <row r="199" spans="1:10" x14ac:dyDescent="0.35">
      <c r="A199" s="27">
        <f>IFERROR(IF(A198+1&lt;='Mortgage summary'!$E$5,A198+1,""),"")</f>
        <v>194</v>
      </c>
      <c r="B199" s="28">
        <f>IF(A199&lt;&gt;"",ROUND(IF('Mortgage summary'!$E$12="stale",-PMT(I199/12,'Mortgage summary'!$E$5-A198,E198,0),C199+D199),2),"")</f>
        <v>1288.5999999999999</v>
      </c>
      <c r="C199" s="28">
        <f>IF(A199&lt;&gt;"",IF('Mortgage summary'!$E$12="decrease",E198/('Mortgage summary'!$E$5-A198),IF(B199-D199&gt;E198,E198,B199-D199)),"")</f>
        <v>755.69811807129236</v>
      </c>
      <c r="D199" s="28">
        <f t="shared" si="7"/>
        <v>532.90188192870755</v>
      </c>
      <c r="E199" s="28">
        <f t="shared" si="8"/>
        <v>105824.67826767021</v>
      </c>
      <c r="F199" s="29">
        <f>IF(A199&lt;&gt;"",'Mortgage summary'!$E$6,"")</f>
        <v>3.5000000000000003E-2</v>
      </c>
      <c r="G199" s="29">
        <f>IF(A199&lt;&gt;"",'Mortgage summary'!$E$7,"")</f>
        <v>2.5000000000000001E-2</v>
      </c>
      <c r="H199" s="30" t="e">
        <f>#REF!*(1+#REF!)^(240-A199)</f>
        <v>#REF!</v>
      </c>
      <c r="I199" s="31">
        <f>IF($A199&lt;&gt;"",IF(AND('Mortgage summary'!$E$9="YES",$A199&lt;='Mortgage summary'!$E$10),'Mortgage summary'!$E$11,F199+G199),"")</f>
        <v>6.0000000000000005E-2</v>
      </c>
      <c r="J199" s="5"/>
    </row>
    <row r="200" spans="1:10" x14ac:dyDescent="0.35">
      <c r="A200" s="27">
        <f>IFERROR(IF(A199+1&lt;='Mortgage summary'!$E$5,A199+1,""),"")</f>
        <v>195</v>
      </c>
      <c r="B200" s="28">
        <f>IF(A200&lt;&gt;"",ROUND(IF('Mortgage summary'!$E$12="stale",-PMT(I200/12,'Mortgage summary'!$E$5-A199,E199,0),C200+D200),2),"")</f>
        <v>1288.6099999999999</v>
      </c>
      <c r="C200" s="28">
        <f>IF(A200&lt;&gt;"",IF('Mortgage summary'!$E$12="decrease",E199/('Mortgage summary'!$E$5-A199),IF(B200-D200&gt;E199,E199,B200-D200)),"")</f>
        <v>759.4866086616488</v>
      </c>
      <c r="D200" s="28">
        <f t="shared" si="7"/>
        <v>529.1233913383511</v>
      </c>
      <c r="E200" s="28">
        <f t="shared" si="8"/>
        <v>105065.19165900856</v>
      </c>
      <c r="F200" s="29">
        <f>IF(A200&lt;&gt;"",'Mortgage summary'!$E$6,"")</f>
        <v>3.5000000000000003E-2</v>
      </c>
      <c r="G200" s="29">
        <f>IF(A200&lt;&gt;"",'Mortgage summary'!$E$7,"")</f>
        <v>2.5000000000000001E-2</v>
      </c>
      <c r="H200" s="30" t="e">
        <f>#REF!*(1+#REF!)^(240-A200)</f>
        <v>#REF!</v>
      </c>
      <c r="I200" s="31">
        <f>IF($A200&lt;&gt;"",IF(AND('Mortgage summary'!$E$9="YES",$A200&lt;='Mortgage summary'!$E$10),'Mortgage summary'!$E$11,F200+G200),"")</f>
        <v>6.0000000000000005E-2</v>
      </c>
      <c r="J200" s="5"/>
    </row>
    <row r="201" spans="1:10" x14ac:dyDescent="0.35">
      <c r="A201" s="27">
        <f>IFERROR(IF(A200+1&lt;='Mortgage summary'!$E$5,A200+1,""),"")</f>
        <v>196</v>
      </c>
      <c r="B201" s="28">
        <f>IF(A201&lt;&gt;"",ROUND(IF('Mortgage summary'!$E$12="stale",-PMT(I201/12,'Mortgage summary'!$E$5-A200,E200,0),C201+D201),2),"")</f>
        <v>1288.5999999999999</v>
      </c>
      <c r="C201" s="28">
        <f>IF(A201&lt;&gt;"",IF('Mortgage summary'!$E$12="decrease",E200/('Mortgage summary'!$E$5-A200),IF(B201-D201&gt;E200,E200,B201-D201)),"")</f>
        <v>763.27404170495709</v>
      </c>
      <c r="D201" s="28">
        <f t="shared" si="7"/>
        <v>525.32595829504282</v>
      </c>
      <c r="E201" s="28">
        <f t="shared" si="8"/>
        <v>104301.91761730361</v>
      </c>
      <c r="F201" s="29">
        <f>IF(A201&lt;&gt;"",'Mortgage summary'!$E$6,"")</f>
        <v>3.5000000000000003E-2</v>
      </c>
      <c r="G201" s="29">
        <f>IF(A201&lt;&gt;"",'Mortgage summary'!$E$7,"")</f>
        <v>2.5000000000000001E-2</v>
      </c>
      <c r="H201" s="30" t="e">
        <f>#REF!*(1+#REF!)^(240-A201)</f>
        <v>#REF!</v>
      </c>
      <c r="I201" s="31">
        <f>IF($A201&lt;&gt;"",IF(AND('Mortgage summary'!$E$9="YES",$A201&lt;='Mortgage summary'!$E$10),'Mortgage summary'!$E$11,F201+G201),"")</f>
        <v>6.0000000000000005E-2</v>
      </c>
      <c r="J201" s="5"/>
    </row>
    <row r="202" spans="1:10" x14ac:dyDescent="0.35">
      <c r="A202" s="27">
        <f>IFERROR(IF(A201+1&lt;='Mortgage summary'!$E$5,A201+1,""),"")</f>
        <v>197</v>
      </c>
      <c r="B202" s="28">
        <f>IF(A202&lt;&gt;"",ROUND(IF('Mortgage summary'!$E$12="stale",-PMT(I202/12,'Mortgage summary'!$E$5-A201,E201,0),C202+D202),2),"")</f>
        <v>1288.6099999999999</v>
      </c>
      <c r="C202" s="28">
        <f>IF(A202&lt;&gt;"",IF('Mortgage summary'!$E$12="decrease",E201/('Mortgage summary'!$E$5-A201),IF(B202-D202&gt;E201,E201,B202-D202)),"")</f>
        <v>767.10041191348182</v>
      </c>
      <c r="D202" s="28">
        <f t="shared" si="7"/>
        <v>521.50958808651808</v>
      </c>
      <c r="E202" s="28">
        <f t="shared" si="8"/>
        <v>103534.81720539012</v>
      </c>
      <c r="F202" s="29">
        <f>IF(A202&lt;&gt;"",'Mortgage summary'!$E$6,"")</f>
        <v>3.5000000000000003E-2</v>
      </c>
      <c r="G202" s="29">
        <f>IF(A202&lt;&gt;"",'Mortgage summary'!$E$7,"")</f>
        <v>2.5000000000000001E-2</v>
      </c>
      <c r="H202" s="30" t="e">
        <f>#REF!*(1+#REF!)^(240-A202)</f>
        <v>#REF!</v>
      </c>
      <c r="I202" s="31">
        <f>IF($A202&lt;&gt;"",IF(AND('Mortgage summary'!$E$9="YES",$A202&lt;='Mortgage summary'!$E$10),'Mortgage summary'!$E$11,F202+G202),"")</f>
        <v>6.0000000000000005E-2</v>
      </c>
      <c r="J202" s="5"/>
    </row>
    <row r="203" spans="1:10" x14ac:dyDescent="0.35">
      <c r="A203" s="27">
        <f>IFERROR(IF(A202+1&lt;='Mortgage summary'!$E$5,A202+1,""),"")</f>
        <v>198</v>
      </c>
      <c r="B203" s="28">
        <f>IF(A203&lt;&gt;"",ROUND(IF('Mortgage summary'!$E$12="stale",-PMT(I203/12,'Mortgage summary'!$E$5-A202,E202,0),C203+D203),2),"")</f>
        <v>1288.5999999999999</v>
      </c>
      <c r="C203" s="28">
        <f>IF(A203&lt;&gt;"",IF('Mortgage summary'!$E$12="decrease",E202/('Mortgage summary'!$E$5-A202),IF(B203-D203&gt;E202,E202,B203-D203)),"")</f>
        <v>770.92591397304921</v>
      </c>
      <c r="D203" s="28">
        <f t="shared" si="7"/>
        <v>517.6740860269507</v>
      </c>
      <c r="E203" s="28">
        <f t="shared" si="8"/>
        <v>102763.89129141708</v>
      </c>
      <c r="F203" s="29">
        <f>IF(A203&lt;&gt;"",'Mortgage summary'!$E$6,"")</f>
        <v>3.5000000000000003E-2</v>
      </c>
      <c r="G203" s="29">
        <f>IF(A203&lt;&gt;"",'Mortgage summary'!$E$7,"")</f>
        <v>2.5000000000000001E-2</v>
      </c>
      <c r="H203" s="30" t="e">
        <f>#REF!*(1+#REF!)^(240-A203)</f>
        <v>#REF!</v>
      </c>
      <c r="I203" s="31">
        <f>IF($A203&lt;&gt;"",IF(AND('Mortgage summary'!$E$9="YES",$A203&lt;='Mortgage summary'!$E$10),'Mortgage summary'!$E$11,F203+G203),"")</f>
        <v>6.0000000000000005E-2</v>
      </c>
      <c r="J203" s="5"/>
    </row>
    <row r="204" spans="1:10" x14ac:dyDescent="0.35">
      <c r="A204" s="27">
        <f>IFERROR(IF(A203+1&lt;='Mortgage summary'!$E$5,A203+1,""),"")</f>
        <v>199</v>
      </c>
      <c r="B204" s="28">
        <f>IF(A204&lt;&gt;"",ROUND(IF('Mortgage summary'!$E$12="stale",-PMT(I204/12,'Mortgage summary'!$E$5-A203,E203,0),C204+D204),2),"")</f>
        <v>1288.6099999999999</v>
      </c>
      <c r="C204" s="28">
        <f>IF(A204&lt;&gt;"",IF('Mortgage summary'!$E$12="decrease",E203/('Mortgage summary'!$E$5-A203),IF(B204-D204&gt;E203,E203,B204-D204)),"")</f>
        <v>774.79054354291441</v>
      </c>
      <c r="D204" s="28">
        <f t="shared" si="7"/>
        <v>513.81945645708549</v>
      </c>
      <c r="E204" s="28">
        <f t="shared" si="8"/>
        <v>101989.10074787417</v>
      </c>
      <c r="F204" s="29">
        <f>IF(A204&lt;&gt;"",'Mortgage summary'!$E$6,"")</f>
        <v>3.5000000000000003E-2</v>
      </c>
      <c r="G204" s="29">
        <f>IF(A204&lt;&gt;"",'Mortgage summary'!$E$7,"")</f>
        <v>2.5000000000000001E-2</v>
      </c>
      <c r="H204" s="30" t="e">
        <f>#REF!*(1+#REF!)^(240-A204)</f>
        <v>#REF!</v>
      </c>
      <c r="I204" s="31">
        <f>IF($A204&lt;&gt;"",IF(AND('Mortgage summary'!$E$9="YES",$A204&lt;='Mortgage summary'!$E$10),'Mortgage summary'!$E$11,F204+G204),"")</f>
        <v>6.0000000000000005E-2</v>
      </c>
      <c r="J204" s="5"/>
    </row>
    <row r="205" spans="1:10" x14ac:dyDescent="0.35">
      <c r="A205" s="27">
        <f>IFERROR(IF(A204+1&lt;='Mortgage summary'!$E$5,A204+1,""),"")</f>
        <v>200</v>
      </c>
      <c r="B205" s="28">
        <f>IF(A205&lt;&gt;"",ROUND(IF('Mortgage summary'!$E$12="stale",-PMT(I205/12,'Mortgage summary'!$E$5-A204,E204,0),C205+D205),2),"")</f>
        <v>1288.5999999999999</v>
      </c>
      <c r="C205" s="28">
        <f>IF(A205&lt;&gt;"",IF('Mortgage summary'!$E$12="decrease",E204/('Mortgage summary'!$E$5-A204),IF(B205-D205&gt;E204,E204,B205-D205)),"")</f>
        <v>778.654496260629</v>
      </c>
      <c r="D205" s="28">
        <f t="shared" si="7"/>
        <v>509.94550373937091</v>
      </c>
      <c r="E205" s="28">
        <f t="shared" si="8"/>
        <v>101210.44625161354</v>
      </c>
      <c r="F205" s="29">
        <f>IF(A205&lt;&gt;"",'Mortgage summary'!$E$6,"")</f>
        <v>3.5000000000000003E-2</v>
      </c>
      <c r="G205" s="29">
        <f>IF(A205&lt;&gt;"",'Mortgage summary'!$E$7,"")</f>
        <v>2.5000000000000001E-2</v>
      </c>
      <c r="H205" s="30" t="e">
        <f>#REF!*(1+#REF!)^(240-A205)</f>
        <v>#REF!</v>
      </c>
      <c r="I205" s="31">
        <f>IF($A205&lt;&gt;"",IF(AND('Mortgage summary'!$E$9="YES",$A205&lt;='Mortgage summary'!$E$10),'Mortgage summary'!$E$11,F205+G205),"")</f>
        <v>6.0000000000000005E-2</v>
      </c>
      <c r="J205" s="5"/>
    </row>
    <row r="206" spans="1:10" x14ac:dyDescent="0.35">
      <c r="A206" s="27">
        <f>IFERROR(IF(A205+1&lt;='Mortgage summary'!$E$5,A205+1,""),"")</f>
        <v>201</v>
      </c>
      <c r="B206" s="28">
        <f>IF(A206&lt;&gt;"",ROUND(IF('Mortgage summary'!$E$12="stale",-PMT(I206/12,'Mortgage summary'!$E$5-A205,E205,0),C206+D206),2),"")</f>
        <v>1288.6099999999999</v>
      </c>
      <c r="C206" s="28">
        <f>IF(A206&lt;&gt;"",IF('Mortgage summary'!$E$12="decrease",E205/('Mortgage summary'!$E$5-A205),IF(B206-D206&gt;E205,E205,B206-D206)),"")</f>
        <v>782.55776874193225</v>
      </c>
      <c r="D206" s="28">
        <f t="shared" si="7"/>
        <v>506.05223125806771</v>
      </c>
      <c r="E206" s="28">
        <f t="shared" si="8"/>
        <v>100427.88848287161</v>
      </c>
      <c r="F206" s="29">
        <f>IF(A206&lt;&gt;"",'Mortgage summary'!$E$6,"")</f>
        <v>3.5000000000000003E-2</v>
      </c>
      <c r="G206" s="29">
        <f>IF(A206&lt;&gt;"",'Mortgage summary'!$E$7,"")</f>
        <v>2.5000000000000001E-2</v>
      </c>
      <c r="H206" s="30" t="e">
        <f>#REF!*(1+#REF!)^(240-A206)</f>
        <v>#REF!</v>
      </c>
      <c r="I206" s="31">
        <f>IF($A206&lt;&gt;"",IF(AND('Mortgage summary'!$E$9="YES",$A206&lt;='Mortgage summary'!$E$10),'Mortgage summary'!$E$11,F206+G206),"")</f>
        <v>6.0000000000000005E-2</v>
      </c>
      <c r="J206" s="5"/>
    </row>
    <row r="207" spans="1:10" x14ac:dyDescent="0.35">
      <c r="A207" s="27">
        <f>IFERROR(IF(A206+1&lt;='Mortgage summary'!$E$5,A206+1,""),"")</f>
        <v>202</v>
      </c>
      <c r="B207" s="28">
        <f>IF(A207&lt;&gt;"",ROUND(IF('Mortgage summary'!$E$12="stale",-PMT(I207/12,'Mortgage summary'!$E$5-A206,E206,0),C207+D207),2),"")</f>
        <v>1288.5999999999999</v>
      </c>
      <c r="C207" s="28">
        <f>IF(A207&lt;&gt;"",IF('Mortgage summary'!$E$12="decrease",E206/('Mortgage summary'!$E$5-A206),IF(B207-D207&gt;E206,E206,B207-D207)),"")</f>
        <v>786.46055758564171</v>
      </c>
      <c r="D207" s="28">
        <f t="shared" si="7"/>
        <v>502.13944241435814</v>
      </c>
      <c r="E207" s="28">
        <f t="shared" si="8"/>
        <v>99641.427925285971</v>
      </c>
      <c r="F207" s="29">
        <f>IF(A207&lt;&gt;"",'Mortgage summary'!$E$6,"")</f>
        <v>3.5000000000000003E-2</v>
      </c>
      <c r="G207" s="29">
        <f>IF(A207&lt;&gt;"",'Mortgage summary'!$E$7,"")</f>
        <v>2.5000000000000001E-2</v>
      </c>
      <c r="H207" s="30" t="e">
        <f>#REF!*(1+#REF!)^(240-A207)</f>
        <v>#REF!</v>
      </c>
      <c r="I207" s="31">
        <f>IF($A207&lt;&gt;"",IF(AND('Mortgage summary'!$E$9="YES",$A207&lt;='Mortgage summary'!$E$10),'Mortgage summary'!$E$11,F207+G207),"")</f>
        <v>6.0000000000000005E-2</v>
      </c>
      <c r="J207" s="5"/>
    </row>
    <row r="208" spans="1:10" ht="19.5" customHeight="1" x14ac:dyDescent="0.35">
      <c r="A208" s="27">
        <f>IFERROR(IF(A207+1&lt;='Mortgage summary'!$E$5,A207+1,""),"")</f>
        <v>203</v>
      </c>
      <c r="B208" s="28">
        <f>IF(A208&lt;&gt;"",ROUND(IF('Mortgage summary'!$E$12="stale",-PMT(I208/12,'Mortgage summary'!$E$5-A207,E207,0),C208+D208),2),"")</f>
        <v>1288.6099999999999</v>
      </c>
      <c r="C208" s="28">
        <f>IF(A208&lt;&gt;"",IF('Mortgage summary'!$E$12="decrease",E207/('Mortgage summary'!$E$5-A207),IF(B208-D208&gt;E207,E207,B208-D208)),"")</f>
        <v>790.40286037357009</v>
      </c>
      <c r="D208" s="28">
        <f t="shared" si="7"/>
        <v>498.20713962642986</v>
      </c>
      <c r="E208" s="28">
        <f t="shared" si="8"/>
        <v>98851.025064912406</v>
      </c>
      <c r="F208" s="29">
        <f>IF(A208&lt;&gt;"",'Mortgage summary'!$E$6,"")</f>
        <v>3.5000000000000003E-2</v>
      </c>
      <c r="G208" s="29">
        <f>IF(A208&lt;&gt;"",'Mortgage summary'!$E$7,"")</f>
        <v>2.5000000000000001E-2</v>
      </c>
      <c r="H208" s="30" t="e">
        <f>#REF!*(1+#REF!)^(240-A208)</f>
        <v>#REF!</v>
      </c>
      <c r="I208" s="31">
        <f>IF($A208&lt;&gt;"",IF(AND('Mortgage summary'!$E$9="YES",$A208&lt;='Mortgage summary'!$E$10),'Mortgage summary'!$E$11,F208+G208),"")</f>
        <v>6.0000000000000005E-2</v>
      </c>
      <c r="J208" s="5"/>
    </row>
    <row r="209" spans="1:10" s="10" customFormat="1" x14ac:dyDescent="0.35">
      <c r="A209" s="32">
        <f>IFERROR(IF(A208+1&lt;='Mortgage summary'!$E$5,A208+1,""),"")</f>
        <v>204</v>
      </c>
      <c r="B209" s="33">
        <f>IF(A209&lt;&gt;"",ROUND(IF('Mortgage summary'!$E$12="stale",-PMT(I209/12,'Mortgage summary'!$E$5-A208,E208,0),C209+D209),2),"")</f>
        <v>1288.5999999999999</v>
      </c>
      <c r="C209" s="33">
        <f>IF(A209&lt;&gt;"",IF('Mortgage summary'!$E$12="decrease",E208/('Mortgage summary'!$E$5-A208),IF(B209-D209&gt;E208,E208,B209-D209)),"")</f>
        <v>794.34487467543795</v>
      </c>
      <c r="D209" s="33">
        <f t="shared" si="7"/>
        <v>494.25512532456202</v>
      </c>
      <c r="E209" s="33">
        <f t="shared" si="8"/>
        <v>98056.680190236963</v>
      </c>
      <c r="F209" s="34">
        <f>IF(A209&lt;&gt;"",'Mortgage summary'!$E$6,"")</f>
        <v>3.5000000000000003E-2</v>
      </c>
      <c r="G209" s="34">
        <f>IF(A209&lt;&gt;"",'Mortgage summary'!$E$7,"")</f>
        <v>2.5000000000000001E-2</v>
      </c>
      <c r="H209" s="35" t="e">
        <f>#REF!*(1+#REF!)^(240-A209)</f>
        <v>#REF!</v>
      </c>
      <c r="I209" s="31">
        <f>IF($A209&lt;&gt;"",IF(AND('Mortgage summary'!$E$9="YES",$A209&lt;='Mortgage summary'!$E$10),'Mortgage summary'!$E$11,F209+G209),"")</f>
        <v>6.0000000000000005E-2</v>
      </c>
      <c r="J209" s="9"/>
    </row>
    <row r="210" spans="1:10" x14ac:dyDescent="0.35">
      <c r="A210" s="27">
        <f>IFERROR(IF(A209+1&lt;='Mortgage summary'!$E$5,A209+1,""),"")</f>
        <v>205</v>
      </c>
      <c r="B210" s="28">
        <f>IF(A210&lt;&gt;"",ROUND(IF('Mortgage summary'!$E$12="stale",-PMT(I210/12,'Mortgage summary'!$E$5-A209,E209,0),C210+D210),2),"")</f>
        <v>1288.6099999999999</v>
      </c>
      <c r="C210" s="28">
        <f>IF(A210&lt;&gt;"",IF('Mortgage summary'!$E$12="decrease",E209/('Mortgage summary'!$E$5-A209),IF(B210-D210&gt;E209,E209,B210-D210)),"")</f>
        <v>798.32659904881507</v>
      </c>
      <c r="D210" s="28">
        <f t="shared" si="7"/>
        <v>490.28340095118483</v>
      </c>
      <c r="E210" s="28">
        <f t="shared" si="8"/>
        <v>97258.353591188148</v>
      </c>
      <c r="F210" s="29">
        <f>IF(A210&lt;&gt;"",'Mortgage summary'!$E$6,"")</f>
        <v>3.5000000000000003E-2</v>
      </c>
      <c r="G210" s="29">
        <f>IF(A210&lt;&gt;"",'Mortgage summary'!$E$7,"")</f>
        <v>2.5000000000000001E-2</v>
      </c>
      <c r="H210" s="30" t="e">
        <f>#REF!*(1+#REF!)^(240-A210)</f>
        <v>#REF!</v>
      </c>
      <c r="I210" s="31">
        <f>IF($A210&lt;&gt;"",IF(AND('Mortgage summary'!$E$9="YES",$A210&lt;='Mortgage summary'!$E$10),'Mortgage summary'!$E$11,F210+G210),"")</f>
        <v>6.0000000000000005E-2</v>
      </c>
      <c r="J210" s="5"/>
    </row>
    <row r="211" spans="1:10" x14ac:dyDescent="0.35">
      <c r="A211" s="27">
        <f>IFERROR(IF(A210+1&lt;='Mortgage summary'!$E$5,A210+1,""),"")</f>
        <v>206</v>
      </c>
      <c r="B211" s="28">
        <f>IF(A211&lt;&gt;"",ROUND(IF('Mortgage summary'!$E$12="stale",-PMT(I211/12,'Mortgage summary'!$E$5-A210,E210,0),C211+D211),2),"")</f>
        <v>1288.5999999999999</v>
      </c>
      <c r="C211" s="28">
        <f>IF(A211&lt;&gt;"",IF('Mortgage summary'!$E$12="decrease",E210/('Mortgage summary'!$E$5-A210),IF(B211-D211&gt;E210,E210,B211-D211)),"")</f>
        <v>802.3082320440592</v>
      </c>
      <c r="D211" s="28">
        <f t="shared" si="7"/>
        <v>486.29176795594077</v>
      </c>
      <c r="E211" s="28">
        <f t="shared" si="8"/>
        <v>96456.045359144089</v>
      </c>
      <c r="F211" s="29">
        <f>IF(A211&lt;&gt;"",'Mortgage summary'!$E$6,"")</f>
        <v>3.5000000000000003E-2</v>
      </c>
      <c r="G211" s="29">
        <f>IF(A211&lt;&gt;"",'Mortgage summary'!$E$7,"")</f>
        <v>2.5000000000000001E-2</v>
      </c>
      <c r="H211" s="30" t="e">
        <f>#REF!*(1+#REF!)^(240-A211)</f>
        <v>#REF!</v>
      </c>
      <c r="I211" s="31">
        <f>IF($A211&lt;&gt;"",IF(AND('Mortgage summary'!$E$9="YES",$A211&lt;='Mortgage summary'!$E$10),'Mortgage summary'!$E$11,F211+G211),"")</f>
        <v>6.0000000000000005E-2</v>
      </c>
      <c r="J211" s="5"/>
    </row>
    <row r="212" spans="1:10" x14ac:dyDescent="0.35">
      <c r="A212" s="27">
        <f>IFERROR(IF(A211+1&lt;='Mortgage summary'!$E$5,A211+1,""),"")</f>
        <v>207</v>
      </c>
      <c r="B212" s="28">
        <f>IF(A212&lt;&gt;"",ROUND(IF('Mortgage summary'!$E$12="stale",-PMT(I212/12,'Mortgage summary'!$E$5-A211,E211,0),C212+D212),2),"")</f>
        <v>1288.6099999999999</v>
      </c>
      <c r="C212" s="28">
        <f>IF(A212&lt;&gt;"",IF('Mortgage summary'!$E$12="decrease",E211/('Mortgage summary'!$E$5-A211),IF(B212-D212&gt;E211,E211,B212-D212)),"")</f>
        <v>806.32977320427949</v>
      </c>
      <c r="D212" s="28">
        <f t="shared" si="7"/>
        <v>482.28022679572047</v>
      </c>
      <c r="E212" s="28">
        <f t="shared" si="8"/>
        <v>95649.715585939804</v>
      </c>
      <c r="F212" s="29">
        <f>IF(A212&lt;&gt;"",'Mortgage summary'!$E$6,"")</f>
        <v>3.5000000000000003E-2</v>
      </c>
      <c r="G212" s="29">
        <f>IF(A212&lt;&gt;"",'Mortgage summary'!$E$7,"")</f>
        <v>2.5000000000000001E-2</v>
      </c>
      <c r="H212" s="30" t="e">
        <f>#REF!*(1+#REF!)^(240-A212)</f>
        <v>#REF!</v>
      </c>
      <c r="I212" s="31">
        <f>IF($A212&lt;&gt;"",IF(AND('Mortgage summary'!$E$9="YES",$A212&lt;='Mortgage summary'!$E$10),'Mortgage summary'!$E$11,F212+G212),"")</f>
        <v>6.0000000000000005E-2</v>
      </c>
      <c r="J212" s="5"/>
    </row>
    <row r="213" spans="1:10" x14ac:dyDescent="0.35">
      <c r="A213" s="27">
        <f>IFERROR(IF(A212+1&lt;='Mortgage summary'!$E$5,A212+1,""),"")</f>
        <v>208</v>
      </c>
      <c r="B213" s="28">
        <f>IF(A213&lt;&gt;"",ROUND(IF('Mortgage summary'!$E$12="stale",-PMT(I213/12,'Mortgage summary'!$E$5-A212,E212,0),C213+D213),2),"")</f>
        <v>1288.5999999999999</v>
      </c>
      <c r="C213" s="28">
        <f>IF(A213&lt;&gt;"",IF('Mortgage summary'!$E$12="decrease",E212/('Mortgage summary'!$E$5-A212),IF(B213-D213&gt;E212,E212,B213-D213)),"")</f>
        <v>810.35142207030094</v>
      </c>
      <c r="D213" s="28">
        <f t="shared" si="7"/>
        <v>478.24857792969902</v>
      </c>
      <c r="E213" s="28">
        <f t="shared" si="8"/>
        <v>94839.364163869497</v>
      </c>
      <c r="F213" s="29">
        <f>IF(A213&lt;&gt;"",'Mortgage summary'!$E$6,"")</f>
        <v>3.5000000000000003E-2</v>
      </c>
      <c r="G213" s="29">
        <f>IF(A213&lt;&gt;"",'Mortgage summary'!$E$7,"")</f>
        <v>2.5000000000000001E-2</v>
      </c>
      <c r="H213" s="30" t="e">
        <f>#REF!*(1+#REF!)^(240-A213)</f>
        <v>#REF!</v>
      </c>
      <c r="I213" s="31">
        <f>IF($A213&lt;&gt;"",IF(AND('Mortgage summary'!$E$9="YES",$A213&lt;='Mortgage summary'!$E$10),'Mortgage summary'!$E$11,F213+G213),"")</f>
        <v>6.0000000000000005E-2</v>
      </c>
      <c r="J213" s="5"/>
    </row>
    <row r="214" spans="1:10" x14ac:dyDescent="0.35">
      <c r="A214" s="27">
        <f>IFERROR(IF(A213+1&lt;='Mortgage summary'!$E$5,A213+1,""),"")</f>
        <v>209</v>
      </c>
      <c r="B214" s="28">
        <f>IF(A214&lt;&gt;"",ROUND(IF('Mortgage summary'!$E$12="stale",-PMT(I214/12,'Mortgage summary'!$E$5-A213,E213,0),C214+D214),2),"")</f>
        <v>1288.6099999999999</v>
      </c>
      <c r="C214" s="28">
        <f>IF(A214&lt;&gt;"",IF('Mortgage summary'!$E$12="decrease",E213/('Mortgage summary'!$E$5-A213),IF(B214-D214&gt;E213,E213,B214-D214)),"")</f>
        <v>814.41317918065238</v>
      </c>
      <c r="D214" s="28">
        <f t="shared" si="7"/>
        <v>474.19682081934752</v>
      </c>
      <c r="E214" s="28">
        <f t="shared" si="8"/>
        <v>94024.95098468884</v>
      </c>
      <c r="F214" s="29">
        <f>IF(A214&lt;&gt;"",'Mortgage summary'!$E$6,"")</f>
        <v>3.5000000000000003E-2</v>
      </c>
      <c r="G214" s="29">
        <f>IF(A214&lt;&gt;"",'Mortgage summary'!$E$7,"")</f>
        <v>2.5000000000000001E-2</v>
      </c>
      <c r="H214" s="30" t="e">
        <f>#REF!*(1+#REF!)^(240-A214)</f>
        <v>#REF!</v>
      </c>
      <c r="I214" s="31">
        <f>IF($A214&lt;&gt;"",IF(AND('Mortgage summary'!$E$9="YES",$A214&lt;='Mortgage summary'!$E$10),'Mortgage summary'!$E$11,F214+G214),"")</f>
        <v>6.0000000000000005E-2</v>
      </c>
      <c r="J214" s="5"/>
    </row>
    <row r="215" spans="1:10" x14ac:dyDescent="0.35">
      <c r="A215" s="27">
        <f>IFERROR(IF(A214+1&lt;='Mortgage summary'!$E$5,A214+1,""),"")</f>
        <v>210</v>
      </c>
      <c r="B215" s="28">
        <f>IF(A215&lt;&gt;"",ROUND(IF('Mortgage summary'!$E$12="stale",-PMT(I215/12,'Mortgage summary'!$E$5-A214,E214,0),C215+D215),2),"")</f>
        <v>1288.5999999999999</v>
      </c>
      <c r="C215" s="28">
        <f>IF(A215&lt;&gt;"",IF('Mortgage summary'!$E$12="decrease",E214/('Mortgage summary'!$E$5-A214),IF(B215-D215&gt;E214,E214,B215-D215)),"")</f>
        <v>818.47524507655567</v>
      </c>
      <c r="D215" s="28">
        <f t="shared" si="7"/>
        <v>470.12475492344424</v>
      </c>
      <c r="E215" s="28">
        <f t="shared" si="8"/>
        <v>93206.475739612288</v>
      </c>
      <c r="F215" s="29">
        <f>IF(A215&lt;&gt;"",'Mortgage summary'!$E$6,"")</f>
        <v>3.5000000000000003E-2</v>
      </c>
      <c r="G215" s="29">
        <f>IF(A215&lt;&gt;"",'Mortgage summary'!$E$7,"")</f>
        <v>2.5000000000000001E-2</v>
      </c>
      <c r="H215" s="30" t="e">
        <f>#REF!*(1+#REF!)^(240-A215)</f>
        <v>#REF!</v>
      </c>
      <c r="I215" s="31">
        <f>IF($A215&lt;&gt;"",IF(AND('Mortgage summary'!$E$9="YES",$A215&lt;='Mortgage summary'!$E$10),'Mortgage summary'!$E$11,F215+G215),"")</f>
        <v>6.0000000000000005E-2</v>
      </c>
      <c r="J215" s="5"/>
    </row>
    <row r="216" spans="1:10" x14ac:dyDescent="0.35">
      <c r="A216" s="27">
        <f>IFERROR(IF(A215+1&lt;='Mortgage summary'!$E$5,A215+1,""),"")</f>
        <v>211</v>
      </c>
      <c r="B216" s="28">
        <f>IF(A216&lt;&gt;"",ROUND(IF('Mortgage summary'!$E$12="stale",-PMT(I216/12,'Mortgage summary'!$E$5-A215,E215,0),C216+D216),2),"")</f>
        <v>1288.6099999999999</v>
      </c>
      <c r="C216" s="28">
        <f>IF(A216&lt;&gt;"",IF('Mortgage summary'!$E$12="decrease",E215/('Mortgage summary'!$E$5-A215),IF(B216-D216&gt;E215,E215,B216-D216)),"")</f>
        <v>822.57762130193851</v>
      </c>
      <c r="D216" s="28">
        <f t="shared" si="7"/>
        <v>466.03237869806145</v>
      </c>
      <c r="E216" s="28">
        <f t="shared" si="8"/>
        <v>92383.898118310346</v>
      </c>
      <c r="F216" s="29">
        <f>IF(A216&lt;&gt;"",'Mortgage summary'!$E$6,"")</f>
        <v>3.5000000000000003E-2</v>
      </c>
      <c r="G216" s="29">
        <f>IF(A216&lt;&gt;"",'Mortgage summary'!$E$7,"")</f>
        <v>2.5000000000000001E-2</v>
      </c>
      <c r="H216" s="30" t="e">
        <f>#REF!*(1+#REF!)^(240-A216)</f>
        <v>#REF!</v>
      </c>
      <c r="I216" s="31">
        <f>IF($A216&lt;&gt;"",IF(AND('Mortgage summary'!$E$9="YES",$A216&lt;='Mortgage summary'!$E$10),'Mortgage summary'!$E$11,F216+G216),"")</f>
        <v>6.0000000000000005E-2</v>
      </c>
      <c r="J216" s="5"/>
    </row>
    <row r="217" spans="1:10" x14ac:dyDescent="0.35">
      <c r="A217" s="27">
        <f>IFERROR(IF(A216+1&lt;='Mortgage summary'!$E$5,A216+1,""),"")</f>
        <v>212</v>
      </c>
      <c r="B217" s="28">
        <f>IF(A217&lt;&gt;"",ROUND(IF('Mortgage summary'!$E$12="stale",-PMT(I217/12,'Mortgage summary'!$E$5-A216,E216,0),C217+D217),2),"")</f>
        <v>1288.5999999999999</v>
      </c>
      <c r="C217" s="28">
        <f>IF(A217&lt;&gt;"",IF('Mortgage summary'!$E$12="decrease",E216/('Mortgage summary'!$E$5-A216),IF(B217-D217&gt;E216,E216,B217-D217)),"")</f>
        <v>826.68050940844819</v>
      </c>
      <c r="D217" s="28">
        <f t="shared" si="7"/>
        <v>461.91949059155178</v>
      </c>
      <c r="E217" s="28">
        <f t="shared" si="8"/>
        <v>91557.217608901905</v>
      </c>
      <c r="F217" s="29">
        <f>IF(A217&lt;&gt;"",'Mortgage summary'!$E$6,"")</f>
        <v>3.5000000000000003E-2</v>
      </c>
      <c r="G217" s="29">
        <f>IF(A217&lt;&gt;"",'Mortgage summary'!$E$7,"")</f>
        <v>2.5000000000000001E-2</v>
      </c>
      <c r="H217" s="30" t="e">
        <f>#REF!*(1+#REF!)^(240-A217)</f>
        <v>#REF!</v>
      </c>
      <c r="I217" s="31">
        <f>IF($A217&lt;&gt;"",IF(AND('Mortgage summary'!$E$9="YES",$A217&lt;='Mortgage summary'!$E$10),'Mortgage summary'!$E$11,F217+G217),"")</f>
        <v>6.0000000000000005E-2</v>
      </c>
      <c r="J217" s="5"/>
    </row>
    <row r="218" spans="1:10" x14ac:dyDescent="0.35">
      <c r="A218" s="27">
        <f>IFERROR(IF(A217+1&lt;='Mortgage summary'!$E$5,A217+1,""),"")</f>
        <v>213</v>
      </c>
      <c r="B218" s="28">
        <f>IF(A218&lt;&gt;"",ROUND(IF('Mortgage summary'!$E$12="stale",-PMT(I218/12,'Mortgage summary'!$E$5-A217,E217,0),C218+D218),2),"")</f>
        <v>1288.6099999999999</v>
      </c>
      <c r="C218" s="28">
        <f>IF(A218&lt;&gt;"",IF('Mortgage summary'!$E$12="decrease",E217/('Mortgage summary'!$E$5-A217),IF(B218-D218&gt;E217,E217,B218-D218)),"")</f>
        <v>830.8239119554903</v>
      </c>
      <c r="D218" s="28">
        <f t="shared" si="7"/>
        <v>457.7860880445096</v>
      </c>
      <c r="E218" s="28">
        <f t="shared" si="8"/>
        <v>90726.393696946412</v>
      </c>
      <c r="F218" s="29">
        <f>IF(A218&lt;&gt;"",'Mortgage summary'!$E$6,"")</f>
        <v>3.5000000000000003E-2</v>
      </c>
      <c r="G218" s="29">
        <f>IF(A218&lt;&gt;"",'Mortgage summary'!$E$7,"")</f>
        <v>2.5000000000000001E-2</v>
      </c>
      <c r="H218" s="30" t="e">
        <f>#REF!*(1+#REF!)^(240-A218)</f>
        <v>#REF!</v>
      </c>
      <c r="I218" s="31">
        <f>IF($A218&lt;&gt;"",IF(AND('Mortgage summary'!$E$9="YES",$A218&lt;='Mortgage summary'!$E$10),'Mortgage summary'!$E$11,F218+G218),"")</f>
        <v>6.0000000000000005E-2</v>
      </c>
      <c r="J218" s="5"/>
    </row>
    <row r="219" spans="1:10" x14ac:dyDescent="0.35">
      <c r="A219" s="27">
        <f>IFERROR(IF(A218+1&lt;='Mortgage summary'!$E$5,A218+1,""),"")</f>
        <v>214</v>
      </c>
      <c r="B219" s="28">
        <f>IF(A219&lt;&gt;"",ROUND(IF('Mortgage summary'!$E$12="stale",-PMT(I219/12,'Mortgage summary'!$E$5-A218,E218,0),C219+D219),2),"")</f>
        <v>1288.5999999999999</v>
      </c>
      <c r="C219" s="28">
        <f>IF(A219&lt;&gt;"",IF('Mortgage summary'!$E$12="decrease",E218/('Mortgage summary'!$E$5-A218),IF(B219-D219&gt;E218,E218,B219-D219)),"")</f>
        <v>834.96803151526774</v>
      </c>
      <c r="D219" s="28">
        <f t="shared" si="7"/>
        <v>453.63196848473211</v>
      </c>
      <c r="E219" s="28">
        <f t="shared" si="8"/>
        <v>89891.425665431147</v>
      </c>
      <c r="F219" s="29">
        <f>IF(A219&lt;&gt;"",'Mortgage summary'!$E$6,"")</f>
        <v>3.5000000000000003E-2</v>
      </c>
      <c r="G219" s="29">
        <f>IF(A219&lt;&gt;"",'Mortgage summary'!$E$7,"")</f>
        <v>2.5000000000000001E-2</v>
      </c>
      <c r="H219" s="30" t="e">
        <f>#REF!*(1+#REF!)^(240-A219)</f>
        <v>#REF!</v>
      </c>
      <c r="I219" s="31">
        <f>IF($A219&lt;&gt;"",IF(AND('Mortgage summary'!$E$9="YES",$A219&lt;='Mortgage summary'!$E$10),'Mortgage summary'!$E$11,F219+G219),"")</f>
        <v>6.0000000000000005E-2</v>
      </c>
      <c r="J219" s="5"/>
    </row>
    <row r="220" spans="1:10" x14ac:dyDescent="0.35">
      <c r="A220" s="27">
        <f>IFERROR(IF(A219+1&lt;='Mortgage summary'!$E$5,A219+1,""),"")</f>
        <v>215</v>
      </c>
      <c r="B220" s="28">
        <f>IF(A220&lt;&gt;"",ROUND(IF('Mortgage summary'!$E$12="stale",-PMT(I220/12,'Mortgage summary'!$E$5-A219,E219,0),C220+D220),2),"")</f>
        <v>1288.6099999999999</v>
      </c>
      <c r="C220" s="28">
        <f>IF(A220&lt;&gt;"",IF('Mortgage summary'!$E$12="decrease",E219/('Mortgage summary'!$E$5-A219),IF(B220-D220&gt;E219,E219,B220-D220)),"")</f>
        <v>839.15287167284419</v>
      </c>
      <c r="D220" s="28">
        <f t="shared" si="7"/>
        <v>449.45712832715577</v>
      </c>
      <c r="E220" s="28">
        <f t="shared" si="8"/>
        <v>89052.272793758297</v>
      </c>
      <c r="F220" s="29">
        <f>IF(A220&lt;&gt;"",'Mortgage summary'!$E$6,"")</f>
        <v>3.5000000000000003E-2</v>
      </c>
      <c r="G220" s="29">
        <f>IF(A220&lt;&gt;"",'Mortgage summary'!$E$7,"")</f>
        <v>2.5000000000000001E-2</v>
      </c>
      <c r="H220" s="30" t="e">
        <f>#REF!*(1+#REF!)^(240-A220)</f>
        <v>#REF!</v>
      </c>
      <c r="I220" s="31">
        <f>IF($A220&lt;&gt;"",IF(AND('Mortgage summary'!$E$9="YES",$A220&lt;='Mortgage summary'!$E$10),'Mortgage summary'!$E$11,F220+G220),"")</f>
        <v>6.0000000000000005E-2</v>
      </c>
      <c r="J220" s="5"/>
    </row>
    <row r="221" spans="1:10" s="10" customFormat="1" x14ac:dyDescent="0.35">
      <c r="A221" s="32">
        <f>IFERROR(IF(A220+1&lt;='Mortgage summary'!$E$5,A220+1,""),"")</f>
        <v>216</v>
      </c>
      <c r="B221" s="33">
        <f>IF(A221&lt;&gt;"",ROUND(IF('Mortgage summary'!$E$12="stale",-PMT(I221/12,'Mortgage summary'!$E$5-A220,E220,0),C221+D221),2),"")</f>
        <v>1288.5999999999999</v>
      </c>
      <c r="C221" s="33">
        <f>IF(A221&lt;&gt;"",IF('Mortgage summary'!$E$12="decrease",E220/('Mortgage summary'!$E$5-A220),IF(B221-D221&gt;E220,E220,B221-D221)),"")</f>
        <v>843.33863603120835</v>
      </c>
      <c r="D221" s="33">
        <f t="shared" si="7"/>
        <v>445.26136396879156</v>
      </c>
      <c r="E221" s="33">
        <f t="shared" si="8"/>
        <v>88208.934157727082</v>
      </c>
      <c r="F221" s="34">
        <f>IF(A221&lt;&gt;"",'Mortgage summary'!$E$6,"")</f>
        <v>3.5000000000000003E-2</v>
      </c>
      <c r="G221" s="34">
        <f>IF(A221&lt;&gt;"",'Mortgage summary'!$E$7,"")</f>
        <v>2.5000000000000001E-2</v>
      </c>
      <c r="H221" s="35" t="e">
        <f>#REF!*(1+#REF!)^(240-A221)</f>
        <v>#REF!</v>
      </c>
      <c r="I221" s="31">
        <f>IF($A221&lt;&gt;"",IF(AND('Mortgage summary'!$E$9="YES",$A221&lt;='Mortgage summary'!$E$10),'Mortgage summary'!$E$11,F221+G221),"")</f>
        <v>6.0000000000000005E-2</v>
      </c>
      <c r="J221" s="9"/>
    </row>
    <row r="222" spans="1:10" x14ac:dyDescent="0.35">
      <c r="A222" s="27">
        <f>IFERROR(IF(A221+1&lt;='Mortgage summary'!$E$5,A221+1,""),"")</f>
        <v>217</v>
      </c>
      <c r="B222" s="28">
        <f>IF(A222&lt;&gt;"",ROUND(IF('Mortgage summary'!$E$12="stale",-PMT(I222/12,'Mortgage summary'!$E$5-A221,E221,0),C222+D222),2),"")</f>
        <v>1288.6099999999999</v>
      </c>
      <c r="C222" s="28">
        <f>IF(A222&lt;&gt;"",IF('Mortgage summary'!$E$12="decrease",E221/('Mortgage summary'!$E$5-A221),IF(B222-D222&gt;E221,E221,B222-D222)),"")</f>
        <v>847.56532921136454</v>
      </c>
      <c r="D222" s="28">
        <f t="shared" si="7"/>
        <v>441.04467078863541</v>
      </c>
      <c r="E222" s="28">
        <f t="shared" si="8"/>
        <v>87361.368828515711</v>
      </c>
      <c r="F222" s="29">
        <f>IF(A222&lt;&gt;"",'Mortgage summary'!$E$6,"")</f>
        <v>3.5000000000000003E-2</v>
      </c>
      <c r="G222" s="29">
        <f>IF(A222&lt;&gt;"",'Mortgage summary'!$E$7,"")</f>
        <v>2.5000000000000001E-2</v>
      </c>
      <c r="H222" s="30" t="e">
        <f>#REF!*(1+#REF!)^(240-A222)</f>
        <v>#REF!</v>
      </c>
      <c r="I222" s="31">
        <f>IF($A222&lt;&gt;"",IF(AND('Mortgage summary'!$E$9="YES",$A222&lt;='Mortgage summary'!$E$10),'Mortgage summary'!$E$11,F222+G222),"")</f>
        <v>6.0000000000000005E-2</v>
      </c>
      <c r="J222" s="5"/>
    </row>
    <row r="223" spans="1:10" x14ac:dyDescent="0.35">
      <c r="A223" s="27">
        <f>IFERROR(IF(A222+1&lt;='Mortgage summary'!$E$5,A222+1,""),"")</f>
        <v>218</v>
      </c>
      <c r="B223" s="28">
        <f>IF(A223&lt;&gt;"",ROUND(IF('Mortgage summary'!$E$12="stale",-PMT(I223/12,'Mortgage summary'!$E$5-A222,E222,0),C223+D223),2),"")</f>
        <v>1288.5999999999999</v>
      </c>
      <c r="C223" s="28">
        <f>IF(A223&lt;&gt;"",IF('Mortgage summary'!$E$12="decrease",E222/('Mortgage summary'!$E$5-A222),IF(B223-D223&gt;E222,E222,B223-D223)),"")</f>
        <v>851.79315585742143</v>
      </c>
      <c r="D223" s="28">
        <f t="shared" si="7"/>
        <v>436.80684414257854</v>
      </c>
      <c r="E223" s="28">
        <f t="shared" si="8"/>
        <v>86509.575672658291</v>
      </c>
      <c r="F223" s="29">
        <f>IF(A223&lt;&gt;"",'Mortgage summary'!$E$6,"")</f>
        <v>3.5000000000000003E-2</v>
      </c>
      <c r="G223" s="29">
        <f>IF(A223&lt;&gt;"",'Mortgage summary'!$E$7,"")</f>
        <v>2.5000000000000001E-2</v>
      </c>
      <c r="H223" s="30" t="e">
        <f>#REF!*(1+#REF!)^(240-A223)</f>
        <v>#REF!</v>
      </c>
      <c r="I223" s="31">
        <f>IF($A223&lt;&gt;"",IF(AND('Mortgage summary'!$E$9="YES",$A223&lt;='Mortgage summary'!$E$10),'Mortgage summary'!$E$11,F223+G223),"")</f>
        <v>6.0000000000000005E-2</v>
      </c>
      <c r="J223" s="5"/>
    </row>
    <row r="224" spans="1:10" x14ac:dyDescent="0.35">
      <c r="A224" s="27">
        <f>IFERROR(IF(A223+1&lt;='Mortgage summary'!$E$5,A223+1,""),"")</f>
        <v>219</v>
      </c>
      <c r="B224" s="28">
        <f>IF(A224&lt;&gt;"",ROUND(IF('Mortgage summary'!$E$12="stale",-PMT(I224/12,'Mortgage summary'!$E$5-A223,E223,0),C224+D224),2),"")</f>
        <v>1288.6099999999999</v>
      </c>
      <c r="C224" s="28">
        <f>IF(A224&lt;&gt;"",IF('Mortgage summary'!$E$12="decrease",E223/('Mortgage summary'!$E$5-A223),IF(B224-D224&gt;E223,E223,B224-D224)),"")</f>
        <v>856.0621216367083</v>
      </c>
      <c r="D224" s="28">
        <f t="shared" si="7"/>
        <v>432.54787836329155</v>
      </c>
      <c r="E224" s="28">
        <f t="shared" si="8"/>
        <v>85653.513551021577</v>
      </c>
      <c r="F224" s="29">
        <f>IF(A224&lt;&gt;"",'Mortgage summary'!$E$6,"")</f>
        <v>3.5000000000000003E-2</v>
      </c>
      <c r="G224" s="29">
        <f>IF(A224&lt;&gt;"",'Mortgage summary'!$E$7,"")</f>
        <v>2.5000000000000001E-2</v>
      </c>
      <c r="H224" s="30" t="e">
        <f>#REF!*(1+#REF!)^(240-A224)</f>
        <v>#REF!</v>
      </c>
      <c r="I224" s="31">
        <f>IF($A224&lt;&gt;"",IF(AND('Mortgage summary'!$E$9="YES",$A224&lt;='Mortgage summary'!$E$10),'Mortgage summary'!$E$11,F224+G224),"")</f>
        <v>6.0000000000000005E-2</v>
      </c>
      <c r="J224" s="5"/>
    </row>
    <row r="225" spans="1:10" x14ac:dyDescent="0.35">
      <c r="A225" s="27">
        <f>IFERROR(IF(A224+1&lt;='Mortgage summary'!$E$5,A224+1,""),"")</f>
        <v>220</v>
      </c>
      <c r="B225" s="28">
        <f>IF(A225&lt;&gt;"",ROUND(IF('Mortgage summary'!$E$12="stale",-PMT(I225/12,'Mortgage summary'!$E$5-A224,E224,0),C225+D225),2),"")</f>
        <v>1288.5999999999999</v>
      </c>
      <c r="C225" s="28">
        <f>IF(A225&lt;&gt;"",IF('Mortgage summary'!$E$12="decrease",E224/('Mortgage summary'!$E$5-A224),IF(B225-D225&gt;E224,E224,B225-D225)),"")</f>
        <v>860.33243224489206</v>
      </c>
      <c r="D225" s="28">
        <f t="shared" si="7"/>
        <v>428.2675677551079</v>
      </c>
      <c r="E225" s="28">
        <f t="shared" si="8"/>
        <v>84793.181118776687</v>
      </c>
      <c r="F225" s="29">
        <f>IF(A225&lt;&gt;"",'Mortgage summary'!$E$6,"")</f>
        <v>3.5000000000000003E-2</v>
      </c>
      <c r="G225" s="29">
        <f>IF(A225&lt;&gt;"",'Mortgage summary'!$E$7,"")</f>
        <v>2.5000000000000001E-2</v>
      </c>
      <c r="H225" s="30" t="e">
        <f>#REF!*(1+#REF!)^(240-A225)</f>
        <v>#REF!</v>
      </c>
      <c r="I225" s="31">
        <f>IF($A225&lt;&gt;"",IF(AND('Mortgage summary'!$E$9="YES",$A225&lt;='Mortgage summary'!$E$10),'Mortgage summary'!$E$11,F225+G225),"")</f>
        <v>6.0000000000000005E-2</v>
      </c>
      <c r="J225" s="5"/>
    </row>
    <row r="226" spans="1:10" x14ac:dyDescent="0.35">
      <c r="A226" s="27">
        <f>IFERROR(IF(A225+1&lt;='Mortgage summary'!$E$5,A225+1,""),"")</f>
        <v>221</v>
      </c>
      <c r="B226" s="28">
        <f>IF(A226&lt;&gt;"",ROUND(IF('Mortgage summary'!$E$12="stale",-PMT(I226/12,'Mortgage summary'!$E$5-A225,E225,0),C226+D226),2),"")</f>
        <v>1288.6099999999999</v>
      </c>
      <c r="C226" s="28">
        <f>IF(A226&lt;&gt;"",IF('Mortgage summary'!$E$12="decrease",E225/('Mortgage summary'!$E$5-A225),IF(B226-D226&gt;E225,E225,B226-D226)),"")</f>
        <v>864.64409440611644</v>
      </c>
      <c r="D226" s="28">
        <f t="shared" si="7"/>
        <v>423.96590559388346</v>
      </c>
      <c r="E226" s="28">
        <f t="shared" si="8"/>
        <v>83928.537024370569</v>
      </c>
      <c r="F226" s="29">
        <f>IF(A226&lt;&gt;"",'Mortgage summary'!$E$6,"")</f>
        <v>3.5000000000000003E-2</v>
      </c>
      <c r="G226" s="29">
        <f>IF(A226&lt;&gt;"",'Mortgage summary'!$E$7,"")</f>
        <v>2.5000000000000001E-2</v>
      </c>
      <c r="H226" s="30" t="e">
        <f>#REF!*(1+#REF!)^(240-A226)</f>
        <v>#REF!</v>
      </c>
      <c r="I226" s="31">
        <f>IF($A226&lt;&gt;"",IF(AND('Mortgage summary'!$E$9="YES",$A226&lt;='Mortgage summary'!$E$10),'Mortgage summary'!$E$11,F226+G226),"")</f>
        <v>6.0000000000000005E-2</v>
      </c>
      <c r="J226" s="5"/>
    </row>
    <row r="227" spans="1:10" x14ac:dyDescent="0.35">
      <c r="A227" s="27">
        <f>IFERROR(IF(A226+1&lt;='Mortgage summary'!$E$5,A226+1,""),"")</f>
        <v>222</v>
      </c>
      <c r="B227" s="28">
        <f>IF(A227&lt;&gt;"",ROUND(IF('Mortgage summary'!$E$12="stale",-PMT(I227/12,'Mortgage summary'!$E$5-A226,E226,0),C227+D227),2),"")</f>
        <v>1288.5999999999999</v>
      </c>
      <c r="C227" s="28">
        <f>IF(A227&lt;&gt;"",IF('Mortgage summary'!$E$12="decrease",E226/('Mortgage summary'!$E$5-A226),IF(B227-D227&gt;E226,E226,B227-D227)),"")</f>
        <v>868.95731487814692</v>
      </c>
      <c r="D227" s="28">
        <f t="shared" si="7"/>
        <v>419.64268512185294</v>
      </c>
      <c r="E227" s="28">
        <f t="shared" si="8"/>
        <v>83059.57970949242</v>
      </c>
      <c r="F227" s="29">
        <f>IF(A227&lt;&gt;"",'Mortgage summary'!$E$6,"")</f>
        <v>3.5000000000000003E-2</v>
      </c>
      <c r="G227" s="29">
        <f>IF(A227&lt;&gt;"",'Mortgage summary'!$E$7,"")</f>
        <v>2.5000000000000001E-2</v>
      </c>
      <c r="H227" s="30" t="e">
        <f>#REF!*(1+#REF!)^(240-A227)</f>
        <v>#REF!</v>
      </c>
      <c r="I227" s="31">
        <f>IF($A227&lt;&gt;"",IF(AND('Mortgage summary'!$E$9="YES",$A227&lt;='Mortgage summary'!$E$10),'Mortgage summary'!$E$11,F227+G227),"")</f>
        <v>6.0000000000000005E-2</v>
      </c>
      <c r="J227" s="5"/>
    </row>
    <row r="228" spans="1:10" x14ac:dyDescent="0.35">
      <c r="A228" s="27">
        <f>IFERROR(IF(A227+1&lt;='Mortgage summary'!$E$5,A227+1,""),"")</f>
        <v>223</v>
      </c>
      <c r="B228" s="28">
        <f>IF(A228&lt;&gt;"",ROUND(IF('Mortgage summary'!$E$12="stale",-PMT(I228/12,'Mortgage summary'!$E$5-A227,E227,0),C228+D228),2),"")</f>
        <v>1288.6099999999999</v>
      </c>
      <c r="C228" s="28">
        <f>IF(A228&lt;&gt;"",IF('Mortgage summary'!$E$12="decrease",E227/('Mortgage summary'!$E$5-A227),IF(B228-D228&gt;E227,E227,B228-D228)),"")</f>
        <v>873.31210145253772</v>
      </c>
      <c r="D228" s="28">
        <f t="shared" si="7"/>
        <v>415.29789854746213</v>
      </c>
      <c r="E228" s="28">
        <f t="shared" si="8"/>
        <v>82186.267608039881</v>
      </c>
      <c r="F228" s="29">
        <f>IF(A228&lt;&gt;"",'Mortgage summary'!$E$6,"")</f>
        <v>3.5000000000000003E-2</v>
      </c>
      <c r="G228" s="29">
        <f>IF(A228&lt;&gt;"",'Mortgage summary'!$E$7,"")</f>
        <v>2.5000000000000001E-2</v>
      </c>
      <c r="H228" s="30" t="e">
        <f>#REF!*(1+#REF!)^(240-A228)</f>
        <v>#REF!</v>
      </c>
      <c r="I228" s="31">
        <f>IF($A228&lt;&gt;"",IF(AND('Mortgage summary'!$E$9="YES",$A228&lt;='Mortgage summary'!$E$10),'Mortgage summary'!$E$11,F228+G228),"")</f>
        <v>6.0000000000000005E-2</v>
      </c>
      <c r="J228" s="5"/>
    </row>
    <row r="229" spans="1:10" x14ac:dyDescent="0.35">
      <c r="A229" s="27">
        <f>IFERROR(IF(A228+1&lt;='Mortgage summary'!$E$5,A228+1,""),"")</f>
        <v>224</v>
      </c>
      <c r="B229" s="28">
        <f>IF(A229&lt;&gt;"",ROUND(IF('Mortgage summary'!$E$12="stale",-PMT(I229/12,'Mortgage summary'!$E$5-A228,E228,0),C229+D229),2),"")</f>
        <v>1288.5999999999999</v>
      </c>
      <c r="C229" s="28">
        <f>IF(A229&lt;&gt;"",IF('Mortgage summary'!$E$12="decrease",E228/('Mortgage summary'!$E$5-A228),IF(B229-D229&gt;E228,E228,B229-D229)),"")</f>
        <v>877.66866195980037</v>
      </c>
      <c r="D229" s="28">
        <f t="shared" si="7"/>
        <v>410.93133804019948</v>
      </c>
      <c r="E229" s="28">
        <f t="shared" si="8"/>
        <v>81308.598946080077</v>
      </c>
      <c r="F229" s="29">
        <f>IF(A229&lt;&gt;"",'Mortgage summary'!$E$6,"")</f>
        <v>3.5000000000000003E-2</v>
      </c>
      <c r="G229" s="29">
        <f>IF(A229&lt;&gt;"",'Mortgage summary'!$E$7,"")</f>
        <v>2.5000000000000001E-2</v>
      </c>
      <c r="H229" s="30" t="e">
        <f>#REF!*(1+#REF!)^(240-A229)</f>
        <v>#REF!</v>
      </c>
      <c r="I229" s="31">
        <f>IF($A229&lt;&gt;"",IF(AND('Mortgage summary'!$E$9="YES",$A229&lt;='Mortgage summary'!$E$10),'Mortgage summary'!$E$11,F229+G229),"")</f>
        <v>6.0000000000000005E-2</v>
      </c>
      <c r="J229" s="5"/>
    </row>
    <row r="230" spans="1:10" x14ac:dyDescent="0.35">
      <c r="A230" s="27">
        <f>IFERROR(IF(A229+1&lt;='Mortgage summary'!$E$5,A229+1,""),"")</f>
        <v>225</v>
      </c>
      <c r="B230" s="28">
        <f>IF(A230&lt;&gt;"",ROUND(IF('Mortgage summary'!$E$12="stale",-PMT(I230/12,'Mortgage summary'!$E$5-A229,E229,0),C230+D230),2),"")</f>
        <v>1288.6099999999999</v>
      </c>
      <c r="C230" s="28">
        <f>IF(A230&lt;&gt;"",IF('Mortgage summary'!$E$12="decrease",E229/('Mortgage summary'!$E$5-A229),IF(B230-D230&gt;E229,E229,B230-D230)),"")</f>
        <v>882.06700526959958</v>
      </c>
      <c r="D230" s="28">
        <f t="shared" si="7"/>
        <v>406.54299473040038</v>
      </c>
      <c r="E230" s="28">
        <f t="shared" si="8"/>
        <v>80426.531940810484</v>
      </c>
      <c r="F230" s="29">
        <f>IF(A230&lt;&gt;"",'Mortgage summary'!$E$6,"")</f>
        <v>3.5000000000000003E-2</v>
      </c>
      <c r="G230" s="29">
        <f>IF(A230&lt;&gt;"",'Mortgage summary'!$E$7,"")</f>
        <v>2.5000000000000001E-2</v>
      </c>
      <c r="H230" s="30" t="e">
        <f>#REF!*(1+#REF!)^(240-A230)</f>
        <v>#REF!</v>
      </c>
      <c r="I230" s="31">
        <f>IF($A230&lt;&gt;"",IF(AND('Mortgage summary'!$E$9="YES",$A230&lt;='Mortgage summary'!$E$10),'Mortgage summary'!$E$11,F230+G230),"")</f>
        <v>6.0000000000000005E-2</v>
      </c>
      <c r="J230" s="5"/>
    </row>
    <row r="231" spans="1:10" x14ac:dyDescent="0.35">
      <c r="A231" s="27">
        <f>IFERROR(IF(A230+1&lt;='Mortgage summary'!$E$5,A230+1,""),"")</f>
        <v>226</v>
      </c>
      <c r="B231" s="28">
        <f>IF(A231&lt;&gt;"",ROUND(IF('Mortgage summary'!$E$12="stale",-PMT(I231/12,'Mortgage summary'!$E$5-A230,E230,0),C231+D231),2),"")</f>
        <v>1288.5999999999999</v>
      </c>
      <c r="C231" s="28">
        <f>IF(A231&lt;&gt;"",IF('Mortgage summary'!$E$12="decrease",E230/('Mortgage summary'!$E$5-A230),IF(B231-D231&gt;E230,E230,B231-D231)),"")</f>
        <v>886.46734029594745</v>
      </c>
      <c r="D231" s="28">
        <f t="shared" si="7"/>
        <v>402.13265970405246</v>
      </c>
      <c r="E231" s="28">
        <f t="shared" si="8"/>
        <v>79540.064600514539</v>
      </c>
      <c r="F231" s="29">
        <f>IF(A231&lt;&gt;"",'Mortgage summary'!$E$6,"")</f>
        <v>3.5000000000000003E-2</v>
      </c>
      <c r="G231" s="29">
        <f>IF(A231&lt;&gt;"",'Mortgage summary'!$E$7,"")</f>
        <v>2.5000000000000001E-2</v>
      </c>
      <c r="H231" s="30" t="e">
        <f>#REF!*(1+#REF!)^(240-A231)</f>
        <v>#REF!</v>
      </c>
      <c r="I231" s="31">
        <f>IF($A231&lt;&gt;"",IF(AND('Mortgage summary'!$E$9="YES",$A231&lt;='Mortgage summary'!$E$10),'Mortgage summary'!$E$11,F231+G231),"")</f>
        <v>6.0000000000000005E-2</v>
      </c>
      <c r="J231" s="5"/>
    </row>
    <row r="232" spans="1:10" x14ac:dyDescent="0.35">
      <c r="A232" s="27">
        <f>IFERROR(IF(A231+1&lt;='Mortgage summary'!$E$5,A231+1,""),"")</f>
        <v>227</v>
      </c>
      <c r="B232" s="28">
        <f>IF(A232&lt;&gt;"",ROUND(IF('Mortgage summary'!$E$12="stale",-PMT(I232/12,'Mortgage summary'!$E$5-A231,E231,0),C232+D232),2),"")</f>
        <v>1288.6099999999999</v>
      </c>
      <c r="C232" s="28">
        <f>IF(A232&lt;&gt;"",IF('Mortgage summary'!$E$12="decrease",E231/('Mortgage summary'!$E$5-A231),IF(B232-D232&gt;E231,E231,B232-D232)),"")</f>
        <v>890.90967699742714</v>
      </c>
      <c r="D232" s="28">
        <f t="shared" si="7"/>
        <v>397.70032300257276</v>
      </c>
      <c r="E232" s="28">
        <f t="shared" si="8"/>
        <v>78649.154923517111</v>
      </c>
      <c r="F232" s="29">
        <f>IF(A232&lt;&gt;"",'Mortgage summary'!$E$6,"")</f>
        <v>3.5000000000000003E-2</v>
      </c>
      <c r="G232" s="29">
        <f>IF(A232&lt;&gt;"",'Mortgage summary'!$E$7,"")</f>
        <v>2.5000000000000001E-2</v>
      </c>
      <c r="H232" s="30" t="e">
        <f>#REF!*(1+#REF!)^(240-A232)</f>
        <v>#REF!</v>
      </c>
      <c r="I232" s="31">
        <f>IF($A232&lt;&gt;"",IF(AND('Mortgage summary'!$E$9="YES",$A232&lt;='Mortgage summary'!$E$10),'Mortgage summary'!$E$11,F232+G232),"")</f>
        <v>6.0000000000000005E-2</v>
      </c>
      <c r="J232" s="5"/>
    </row>
    <row r="233" spans="1:10" s="10" customFormat="1" x14ac:dyDescent="0.35">
      <c r="A233" s="32">
        <f>IFERROR(IF(A232+1&lt;='Mortgage summary'!$E$5,A232+1,""),"")</f>
        <v>228</v>
      </c>
      <c r="B233" s="33">
        <f>IF(A233&lt;&gt;"",ROUND(IF('Mortgage summary'!$E$12="stale",-PMT(I233/12,'Mortgage summary'!$E$5-A232,E232,0),C233+D233),2),"")</f>
        <v>1288.5999999999999</v>
      </c>
      <c r="C233" s="33">
        <f>IF(A233&lt;&gt;"",IF('Mortgage summary'!$E$12="decrease",E232/('Mortgage summary'!$E$5-A232),IF(B233-D233&gt;E232,E232,B233-D233)),"")</f>
        <v>895.35422538241437</v>
      </c>
      <c r="D233" s="33">
        <f t="shared" si="7"/>
        <v>393.2457746175856</v>
      </c>
      <c r="E233" s="33">
        <f t="shared" si="8"/>
        <v>77753.800698134699</v>
      </c>
      <c r="F233" s="34">
        <f>IF(A233&lt;&gt;"",'Mortgage summary'!$E$6,"")</f>
        <v>3.5000000000000003E-2</v>
      </c>
      <c r="G233" s="34">
        <f>IF(A233&lt;&gt;"",'Mortgage summary'!$E$7,"")</f>
        <v>2.5000000000000001E-2</v>
      </c>
      <c r="H233" s="35" t="e">
        <f>#REF!*(1+#REF!)^(240-A233)</f>
        <v>#REF!</v>
      </c>
      <c r="I233" s="31">
        <f>IF($A233&lt;&gt;"",IF(AND('Mortgage summary'!$E$9="YES",$A233&lt;='Mortgage summary'!$E$10),'Mortgage summary'!$E$11,F233+G233),"")</f>
        <v>6.0000000000000005E-2</v>
      </c>
      <c r="J233" s="9"/>
    </row>
    <row r="234" spans="1:10" x14ac:dyDescent="0.35">
      <c r="A234" s="27">
        <f>IFERROR(IF(A233+1&lt;='Mortgage summary'!$E$5,A233+1,""),"")</f>
        <v>229</v>
      </c>
      <c r="B234" s="28">
        <f>IF(A234&lt;&gt;"",ROUND(IF('Mortgage summary'!$E$12="stale",-PMT(I234/12,'Mortgage summary'!$E$5-A233,E233,0),C234+D234),2),"")</f>
        <v>1288.6099999999999</v>
      </c>
      <c r="C234" s="28">
        <f>IF(A234&lt;&gt;"",IF('Mortgage summary'!$E$12="decrease",E233/('Mortgage summary'!$E$5-A233),IF(B234-D234&gt;E233,E233,B234-D234)),"")</f>
        <v>899.84099650932649</v>
      </c>
      <c r="D234" s="28">
        <f t="shared" si="7"/>
        <v>388.76900349067347</v>
      </c>
      <c r="E234" s="28">
        <f t="shared" si="8"/>
        <v>76853.959701625368</v>
      </c>
      <c r="F234" s="29">
        <f>IF(A234&lt;&gt;"",'Mortgage summary'!$E$6,"")</f>
        <v>3.5000000000000003E-2</v>
      </c>
      <c r="G234" s="29">
        <f>IF(A234&lt;&gt;"",'Mortgage summary'!$E$7,"")</f>
        <v>2.5000000000000001E-2</v>
      </c>
      <c r="H234" s="30" t="e">
        <f>#REF!*(1+#REF!)^(240-A234)</f>
        <v>#REF!</v>
      </c>
      <c r="I234" s="31">
        <f>IF($A234&lt;&gt;"",IF(AND('Mortgage summary'!$E$9="YES",$A234&lt;='Mortgage summary'!$E$10),'Mortgage summary'!$E$11,F234+G234),"")</f>
        <v>6.0000000000000005E-2</v>
      </c>
      <c r="J234" s="5"/>
    </row>
    <row r="235" spans="1:10" x14ac:dyDescent="0.35">
      <c r="A235" s="27">
        <f>IFERROR(IF(A234+1&lt;='Mortgage summary'!$E$5,A234+1,""),"")</f>
        <v>230</v>
      </c>
      <c r="B235" s="28">
        <f>IF(A235&lt;&gt;"",ROUND(IF('Mortgage summary'!$E$12="stale",-PMT(I235/12,'Mortgage summary'!$E$5-A234,E234,0),C235+D235),2),"")</f>
        <v>1288.5999999999999</v>
      </c>
      <c r="C235" s="28">
        <f>IF(A235&lt;&gt;"",IF('Mortgage summary'!$E$12="decrease",E234/('Mortgage summary'!$E$5-A234),IF(B235-D235&gt;E234,E234,B235-D235)),"")</f>
        <v>904.33020149187314</v>
      </c>
      <c r="D235" s="28">
        <f t="shared" si="7"/>
        <v>384.26979850812683</v>
      </c>
      <c r="E235" s="28">
        <f t="shared" si="8"/>
        <v>75949.629500133495</v>
      </c>
      <c r="F235" s="29">
        <f>IF(A235&lt;&gt;"",'Mortgage summary'!$E$6,"")</f>
        <v>3.5000000000000003E-2</v>
      </c>
      <c r="G235" s="29">
        <f>IF(A235&lt;&gt;"",'Mortgage summary'!$E$7,"")</f>
        <v>2.5000000000000001E-2</v>
      </c>
      <c r="H235" s="30" t="e">
        <f>#REF!*(1+#REF!)^(240-A235)</f>
        <v>#REF!</v>
      </c>
      <c r="I235" s="31">
        <f>IF($A235&lt;&gt;"",IF(AND('Mortgage summary'!$E$9="YES",$A235&lt;='Mortgage summary'!$E$10),'Mortgage summary'!$E$11,F235+G235),"")</f>
        <v>6.0000000000000005E-2</v>
      </c>
      <c r="J235" s="5"/>
    </row>
    <row r="236" spans="1:10" x14ac:dyDescent="0.35">
      <c r="A236" s="27">
        <f>IFERROR(IF(A235+1&lt;='Mortgage summary'!$E$5,A235+1,""),"")</f>
        <v>231</v>
      </c>
      <c r="B236" s="28">
        <f>IF(A236&lt;&gt;"",ROUND(IF('Mortgage summary'!$E$12="stale",-PMT(I236/12,'Mortgage summary'!$E$5-A235,E235,0),C236+D236),2),"")</f>
        <v>1288.6099999999999</v>
      </c>
      <c r="C236" s="28">
        <f>IF(A236&lt;&gt;"",IF('Mortgage summary'!$E$12="decrease",E235/('Mortgage summary'!$E$5-A235),IF(B236-D236&gt;E235,E235,B236-D236)),"")</f>
        <v>908.86185249933237</v>
      </c>
      <c r="D236" s="28">
        <f t="shared" si="7"/>
        <v>379.74814750066753</v>
      </c>
      <c r="E236" s="28">
        <f t="shared" si="8"/>
        <v>75040.767647634158</v>
      </c>
      <c r="F236" s="29">
        <f>IF(A236&lt;&gt;"",'Mortgage summary'!$E$6,"")</f>
        <v>3.5000000000000003E-2</v>
      </c>
      <c r="G236" s="29">
        <f>IF(A236&lt;&gt;"",'Mortgage summary'!$E$7,"")</f>
        <v>2.5000000000000001E-2</v>
      </c>
      <c r="H236" s="30" t="e">
        <f>#REF!*(1+#REF!)^(240-A236)</f>
        <v>#REF!</v>
      </c>
      <c r="I236" s="31">
        <f>IF($A236&lt;&gt;"",IF(AND('Mortgage summary'!$E$9="YES",$A236&lt;='Mortgage summary'!$E$10),'Mortgage summary'!$E$11,F236+G236),"")</f>
        <v>6.0000000000000005E-2</v>
      </c>
      <c r="J236" s="5"/>
    </row>
    <row r="237" spans="1:10" x14ac:dyDescent="0.35">
      <c r="A237" s="27">
        <f>IFERROR(IF(A236+1&lt;='Mortgage summary'!$E$5,A236+1,""),"")</f>
        <v>232</v>
      </c>
      <c r="B237" s="28">
        <f>IF(A237&lt;&gt;"",ROUND(IF('Mortgage summary'!$E$12="stale",-PMT(I237/12,'Mortgage summary'!$E$5-A236,E236,0),C237+D237),2),"")</f>
        <v>1288.5999999999999</v>
      </c>
      <c r="C237" s="28">
        <f>IF(A237&lt;&gt;"",IF('Mortgage summary'!$E$12="decrease",E236/('Mortgage summary'!$E$5-A236),IF(B237-D237&gt;E236,E236,B237-D237)),"")</f>
        <v>913.39616176182903</v>
      </c>
      <c r="D237" s="28">
        <f t="shared" si="7"/>
        <v>375.20383823817082</v>
      </c>
      <c r="E237" s="28">
        <f t="shared" si="8"/>
        <v>74127.371485872325</v>
      </c>
      <c r="F237" s="29">
        <f>IF(A237&lt;&gt;"",'Mortgage summary'!$E$6,"")</f>
        <v>3.5000000000000003E-2</v>
      </c>
      <c r="G237" s="29">
        <f>IF(A237&lt;&gt;"",'Mortgage summary'!$E$7,"")</f>
        <v>2.5000000000000001E-2</v>
      </c>
      <c r="H237" s="30" t="e">
        <f>#REF!*(1+#REF!)^(240-A237)</f>
        <v>#REF!</v>
      </c>
      <c r="I237" s="31">
        <f>IF($A237&lt;&gt;"",IF(AND('Mortgage summary'!$E$9="YES",$A237&lt;='Mortgage summary'!$E$10),'Mortgage summary'!$E$11,F237+G237),"")</f>
        <v>6.0000000000000005E-2</v>
      </c>
      <c r="J237" s="5"/>
    </row>
    <row r="238" spans="1:10" x14ac:dyDescent="0.35">
      <c r="A238" s="27">
        <f>IFERROR(IF(A237+1&lt;='Mortgage summary'!$E$5,A237+1,""),"")</f>
        <v>233</v>
      </c>
      <c r="B238" s="28">
        <f>IF(A238&lt;&gt;"",ROUND(IF('Mortgage summary'!$E$12="stale",-PMT(I238/12,'Mortgage summary'!$E$5-A237,E237,0),C238+D238),2),"")</f>
        <v>1288.6099999999999</v>
      </c>
      <c r="C238" s="28">
        <f>IF(A238&lt;&gt;"",IF('Mortgage summary'!$E$12="decrease",E237/('Mortgage summary'!$E$5-A237),IF(B238-D238&gt;E237,E237,B238-D238)),"")</f>
        <v>917.97314257063817</v>
      </c>
      <c r="D238" s="28">
        <f t="shared" si="7"/>
        <v>370.63685742936167</v>
      </c>
      <c r="E238" s="28">
        <f t="shared" si="8"/>
        <v>73209.398343301684</v>
      </c>
      <c r="F238" s="29">
        <f>IF(A238&lt;&gt;"",'Mortgage summary'!$E$6,"")</f>
        <v>3.5000000000000003E-2</v>
      </c>
      <c r="G238" s="29">
        <f>IF(A238&lt;&gt;"",'Mortgage summary'!$E$7,"")</f>
        <v>2.5000000000000001E-2</v>
      </c>
      <c r="H238" s="30" t="e">
        <f>#REF!*(1+#REF!)^(240-A238)</f>
        <v>#REF!</v>
      </c>
      <c r="I238" s="31">
        <f>IF($A238&lt;&gt;"",IF(AND('Mortgage summary'!$E$9="YES",$A238&lt;='Mortgage summary'!$E$10),'Mortgage summary'!$E$11,F238+G238),"")</f>
        <v>6.0000000000000005E-2</v>
      </c>
      <c r="J238" s="5"/>
    </row>
    <row r="239" spans="1:10" x14ac:dyDescent="0.35">
      <c r="A239" s="27">
        <f>IFERROR(IF(A238+1&lt;='Mortgage summary'!$E$5,A238+1,""),"")</f>
        <v>234</v>
      </c>
      <c r="B239" s="28">
        <f>IF(A239&lt;&gt;"",ROUND(IF('Mortgage summary'!$E$12="stale",-PMT(I239/12,'Mortgage summary'!$E$5-A238,E238,0),C239+D239),2),"")</f>
        <v>1288.5999999999999</v>
      </c>
      <c r="C239" s="28">
        <f>IF(A239&lt;&gt;"",IF('Mortgage summary'!$E$12="decrease",E238/('Mortgage summary'!$E$5-A238),IF(B239-D239&gt;E238,E238,B239-D239)),"")</f>
        <v>922.55300828349141</v>
      </c>
      <c r="D239" s="28">
        <f t="shared" si="7"/>
        <v>366.04699171650844</v>
      </c>
      <c r="E239" s="28">
        <f t="shared" si="8"/>
        <v>72286.845335018195</v>
      </c>
      <c r="F239" s="29">
        <f>IF(A239&lt;&gt;"",'Mortgage summary'!$E$6,"")</f>
        <v>3.5000000000000003E-2</v>
      </c>
      <c r="G239" s="29">
        <f>IF(A239&lt;&gt;"",'Mortgage summary'!$E$7,"")</f>
        <v>2.5000000000000001E-2</v>
      </c>
      <c r="H239" s="30" t="e">
        <f>#REF!*(1+#REF!)^(240-A239)</f>
        <v>#REF!</v>
      </c>
      <c r="I239" s="31">
        <f>IF($A239&lt;&gt;"",IF(AND('Mortgage summary'!$E$9="YES",$A239&lt;='Mortgage summary'!$E$10),'Mortgage summary'!$E$11,F239+G239),"")</f>
        <v>6.0000000000000005E-2</v>
      </c>
      <c r="J239" s="5"/>
    </row>
    <row r="240" spans="1:10" x14ac:dyDescent="0.35">
      <c r="A240" s="27">
        <f>IFERROR(IF(A239+1&lt;='Mortgage summary'!$E$5,A239+1,""),"")</f>
        <v>235</v>
      </c>
      <c r="B240" s="28">
        <f>IF(A240&lt;&gt;"",ROUND(IF('Mortgage summary'!$E$12="stale",-PMT(I240/12,'Mortgage summary'!$E$5-A239,E239,0),C240+D240),2),"")</f>
        <v>1288.6099999999999</v>
      </c>
      <c r="C240" s="28">
        <f>IF(A240&lt;&gt;"",IF('Mortgage summary'!$E$12="decrease",E239/('Mortgage summary'!$E$5-A239),IF(B240-D240&gt;E239,E239,B240-D240)),"")</f>
        <v>927.17577332490896</v>
      </c>
      <c r="D240" s="28">
        <f t="shared" si="7"/>
        <v>361.434226675091</v>
      </c>
      <c r="E240" s="28">
        <f t="shared" si="8"/>
        <v>71359.669561693285</v>
      </c>
      <c r="F240" s="29">
        <f>IF(A240&lt;&gt;"",'Mortgage summary'!$E$6,"")</f>
        <v>3.5000000000000003E-2</v>
      </c>
      <c r="G240" s="29">
        <f>IF(A240&lt;&gt;"",'Mortgage summary'!$E$7,"")</f>
        <v>2.5000000000000001E-2</v>
      </c>
      <c r="H240" s="30" t="e">
        <f>#REF!*(1+#REF!)^(240-A240)</f>
        <v>#REF!</v>
      </c>
      <c r="I240" s="31">
        <f>IF($A240&lt;&gt;"",IF(AND('Mortgage summary'!$E$9="YES",$A240&lt;='Mortgage summary'!$E$10),'Mortgage summary'!$E$11,F240+G240),"")</f>
        <v>6.0000000000000005E-2</v>
      </c>
      <c r="J240" s="5"/>
    </row>
    <row r="241" spans="1:10" x14ac:dyDescent="0.35">
      <c r="A241" s="27">
        <f>IFERROR(IF(A240+1&lt;='Mortgage summary'!$E$5,A240+1,""),"")</f>
        <v>236</v>
      </c>
      <c r="B241" s="28">
        <f>IF(A241&lt;&gt;"",ROUND(IF('Mortgage summary'!$E$12="stale",-PMT(I241/12,'Mortgage summary'!$E$5-A240,E240,0),C241+D241),2),"")</f>
        <v>1288.5999999999999</v>
      </c>
      <c r="C241" s="28">
        <f>IF(A241&lt;&gt;"",IF('Mortgage summary'!$E$12="decrease",E240/('Mortgage summary'!$E$5-A240),IF(B241-D241&gt;E240,E240,B241-D241)),"")</f>
        <v>931.80165219153355</v>
      </c>
      <c r="D241" s="28">
        <f t="shared" si="7"/>
        <v>356.79834780846642</v>
      </c>
      <c r="E241" s="28">
        <f t="shared" si="8"/>
        <v>70427.867909501758</v>
      </c>
      <c r="F241" s="29">
        <f>IF(A241&lt;&gt;"",'Mortgage summary'!$E$6,"")</f>
        <v>3.5000000000000003E-2</v>
      </c>
      <c r="G241" s="29">
        <f>IF(A241&lt;&gt;"",'Mortgage summary'!$E$7,"")</f>
        <v>2.5000000000000001E-2</v>
      </c>
      <c r="H241" s="30" t="e">
        <f>#REF!*(1+#REF!)^(240-A241)</f>
        <v>#REF!</v>
      </c>
      <c r="I241" s="31">
        <f>IF($A241&lt;&gt;"",IF(AND('Mortgage summary'!$E$9="YES",$A241&lt;='Mortgage summary'!$E$10),'Mortgage summary'!$E$11,F241+G241),"")</f>
        <v>6.0000000000000005E-2</v>
      </c>
      <c r="J241" s="5"/>
    </row>
    <row r="242" spans="1:10" x14ac:dyDescent="0.35">
      <c r="A242" s="27">
        <f>IFERROR(IF(A241+1&lt;='Mortgage summary'!$E$5,A241+1,""),"")</f>
        <v>237</v>
      </c>
      <c r="B242" s="28">
        <f>IF(A242&lt;&gt;"",ROUND(IF('Mortgage summary'!$E$12="stale",-PMT(I242/12,'Mortgage summary'!$E$5-A241,E241,0),C242+D242),2),"")</f>
        <v>1288.6099999999999</v>
      </c>
      <c r="C242" s="28">
        <f>IF(A242&lt;&gt;"",IF('Mortgage summary'!$E$12="decrease",E241/('Mortgage summary'!$E$5-A241),IF(B242-D242&gt;E241,E241,B242-D242)),"")</f>
        <v>936.47066045249107</v>
      </c>
      <c r="D242" s="28">
        <f t="shared" si="7"/>
        <v>352.13933954750883</v>
      </c>
      <c r="E242" s="28">
        <f t="shared" si="8"/>
        <v>69491.39724904926</v>
      </c>
      <c r="F242" s="29">
        <f>IF(A242&lt;&gt;"",'Mortgage summary'!$E$6,"")</f>
        <v>3.5000000000000003E-2</v>
      </c>
      <c r="G242" s="29">
        <f>IF(A242&lt;&gt;"",'Mortgage summary'!$E$7,"")</f>
        <v>2.5000000000000001E-2</v>
      </c>
      <c r="H242" s="30" t="e">
        <f>#REF!*(1+#REF!)^(240-A242)</f>
        <v>#REF!</v>
      </c>
      <c r="I242" s="31">
        <f>IF($A242&lt;&gt;"",IF(AND('Mortgage summary'!$E$9="YES",$A242&lt;='Mortgage summary'!$E$10),'Mortgage summary'!$E$11,F242+G242),"")</f>
        <v>6.0000000000000005E-2</v>
      </c>
      <c r="J242" s="5"/>
    </row>
    <row r="243" spans="1:10" x14ac:dyDescent="0.35">
      <c r="A243" s="27">
        <f>IFERROR(IF(A242+1&lt;='Mortgage summary'!$E$5,A242+1,""),"")</f>
        <v>238</v>
      </c>
      <c r="B243" s="28">
        <f>IF(A243&lt;&gt;"",ROUND(IF('Mortgage summary'!$E$12="stale",-PMT(I243/12,'Mortgage summary'!$E$5-A242,E242,0),C243+D243),2),"")</f>
        <v>1288.5999999999999</v>
      </c>
      <c r="C243" s="28">
        <f>IF(A243&lt;&gt;"",IF('Mortgage summary'!$E$12="decrease",E242/('Mortgage summary'!$E$5-A242),IF(B243-D243&gt;E242,E242,B243-D243)),"")</f>
        <v>941.14301375475361</v>
      </c>
      <c r="D243" s="28">
        <f t="shared" si="7"/>
        <v>347.4569862452463</v>
      </c>
      <c r="E243" s="28">
        <f t="shared" si="8"/>
        <v>68550.254235294502</v>
      </c>
      <c r="F243" s="29">
        <f>IF(A243&lt;&gt;"",'Mortgage summary'!$E$6,"")</f>
        <v>3.5000000000000003E-2</v>
      </c>
      <c r="G243" s="29">
        <f>IF(A243&lt;&gt;"",'Mortgage summary'!$E$7,"")</f>
        <v>2.5000000000000001E-2</v>
      </c>
      <c r="H243" s="30" t="e">
        <f>#REF!*(1+#REF!)^(240-A243)</f>
        <v>#REF!</v>
      </c>
      <c r="I243" s="31">
        <f>IF($A243&lt;&gt;"",IF(AND('Mortgage summary'!$E$9="YES",$A243&lt;='Mortgage summary'!$E$10),'Mortgage summary'!$E$11,F243+G243),"")</f>
        <v>6.0000000000000005E-2</v>
      </c>
      <c r="J243" s="5"/>
    </row>
    <row r="244" spans="1:10" x14ac:dyDescent="0.35">
      <c r="A244" s="27">
        <f>IFERROR(IF(A243+1&lt;='Mortgage summary'!$E$5,A243+1,""),"")</f>
        <v>239</v>
      </c>
      <c r="B244" s="28">
        <f>IF(A244&lt;&gt;"",ROUND(IF('Mortgage summary'!$E$12="stale",-PMT(I244/12,'Mortgage summary'!$E$5-A243,E243,0),C244+D244),2),"")</f>
        <v>1288.6099999999999</v>
      </c>
      <c r="C244" s="28">
        <f>IF(A244&lt;&gt;"",IF('Mortgage summary'!$E$12="decrease",E243/('Mortgage summary'!$E$5-A243),IF(B244-D244&gt;E243,E243,B244-D244)),"")</f>
        <v>945.85872882352737</v>
      </c>
      <c r="D244" s="28">
        <f t="shared" si="7"/>
        <v>342.75127117647253</v>
      </c>
      <c r="E244" s="28">
        <f t="shared" si="8"/>
        <v>67604.395506470973</v>
      </c>
      <c r="F244" s="29">
        <f>IF(A244&lt;&gt;"",'Mortgage summary'!$E$6,"")</f>
        <v>3.5000000000000003E-2</v>
      </c>
      <c r="G244" s="29">
        <f>IF(A244&lt;&gt;"",'Mortgage summary'!$E$7,"")</f>
        <v>2.5000000000000001E-2</v>
      </c>
      <c r="H244" s="30" t="e">
        <f>#REF!*(1+#REF!)^(240-A244)</f>
        <v>#REF!</v>
      </c>
      <c r="I244" s="31">
        <f>IF($A244&lt;&gt;"",IF(AND('Mortgage summary'!$E$9="YES",$A244&lt;='Mortgage summary'!$E$10),'Mortgage summary'!$E$11,F244+G244),"")</f>
        <v>6.0000000000000005E-2</v>
      </c>
      <c r="J244" s="5"/>
    </row>
    <row r="245" spans="1:10" s="10" customFormat="1" x14ac:dyDescent="0.35">
      <c r="A245" s="32">
        <f>IFERROR(IF(A244+1&lt;='Mortgage summary'!$E$5,A244+1,""),"")</f>
        <v>240</v>
      </c>
      <c r="B245" s="33">
        <f>IF(A245&lt;&gt;"",ROUND(IF('Mortgage summary'!$E$12="stale",-PMT(I245/12,'Mortgage summary'!$E$5-A244,E244,0),C245+D245),2),"")</f>
        <v>1288.5999999999999</v>
      </c>
      <c r="C245" s="33">
        <f>IF(A245&lt;&gt;"",IF('Mortgage summary'!$E$12="decrease",E244/('Mortgage summary'!$E$5-A244),IF(B245-D245&gt;E244,E244,B245-D245)),"")</f>
        <v>950.57802246764504</v>
      </c>
      <c r="D245" s="33">
        <f t="shared" si="7"/>
        <v>338.02197753235492</v>
      </c>
      <c r="E245" s="33">
        <f t="shared" si="8"/>
        <v>66653.817484003332</v>
      </c>
      <c r="F245" s="34">
        <f>IF(A245&lt;&gt;"",'Mortgage summary'!$E$6,"")</f>
        <v>3.5000000000000003E-2</v>
      </c>
      <c r="G245" s="34">
        <f>IF(A245&lt;&gt;"",'Mortgage summary'!$E$7,"")</f>
        <v>2.5000000000000001E-2</v>
      </c>
      <c r="H245" s="35" t="e">
        <f>#REF!*(1+#REF!)^(240-A245)</f>
        <v>#REF!</v>
      </c>
      <c r="I245" s="31">
        <f>IF($A245&lt;&gt;"",IF(AND('Mortgage summary'!$E$9="YES",$A245&lt;='Mortgage summary'!$E$10),'Mortgage summary'!$E$11,F245+G245),"")</f>
        <v>6.0000000000000005E-2</v>
      </c>
      <c r="J245" s="9"/>
    </row>
    <row r="246" spans="1:10" x14ac:dyDescent="0.35">
      <c r="A246" s="27">
        <f>IFERROR(IF(A245+1&lt;='Mortgage summary'!$E$5,A245+1,""),"")</f>
        <v>241</v>
      </c>
      <c r="B246" s="28">
        <f>IF(A246&lt;&gt;"",ROUND(IF('Mortgage summary'!$E$12="stale",-PMT(I246/12,'Mortgage summary'!$E$5-A245,E245,0),C246+D246),2),"")</f>
        <v>1288.6099999999999</v>
      </c>
      <c r="C246" s="28">
        <f>IF(A246&lt;&gt;"",IF('Mortgage summary'!$E$12="decrease",E245/('Mortgage summary'!$E$5-A245),IF(B246-D246&gt;E245,E245,B246-D246)),"")</f>
        <v>955.3409125799833</v>
      </c>
      <c r="D246" s="28">
        <f t="shared" si="7"/>
        <v>333.26908742001666</v>
      </c>
      <c r="E246" s="28">
        <f t="shared" si="8"/>
        <v>65698.476571423351</v>
      </c>
      <c r="F246" s="29">
        <f>IF(A246&lt;&gt;"",'Mortgage summary'!$E$6,"")</f>
        <v>3.5000000000000003E-2</v>
      </c>
      <c r="G246" s="29">
        <f>IF(A246&lt;&gt;"",'Mortgage summary'!$E$7,"")</f>
        <v>2.5000000000000001E-2</v>
      </c>
      <c r="H246" s="30" t="e">
        <f>#REF!*(1+#REF!)^(240-A246)</f>
        <v>#REF!</v>
      </c>
      <c r="I246" s="31">
        <f>IF($A246&lt;&gt;"",IF(AND('Mortgage summary'!$E$9="YES",$A246&lt;='Mortgage summary'!$E$10),'Mortgage summary'!$E$11,F246+G246),"")</f>
        <v>6.0000000000000005E-2</v>
      </c>
      <c r="J246" s="5"/>
    </row>
    <row r="247" spans="1:10" x14ac:dyDescent="0.35">
      <c r="A247" s="27">
        <f>IFERROR(IF(A246+1&lt;='Mortgage summary'!$E$5,A246+1,""),"")</f>
        <v>242</v>
      </c>
      <c r="B247" s="28">
        <f>IF(A247&lt;&gt;"",ROUND(IF('Mortgage summary'!$E$12="stale",-PMT(I247/12,'Mortgage summary'!$E$5-A246,E246,0),C247+D247),2),"")</f>
        <v>1288.5999999999999</v>
      </c>
      <c r="C247" s="28">
        <f>IF(A247&lt;&gt;"",IF('Mortgage summary'!$E$12="decrease",E246/('Mortgage summary'!$E$5-A246),IF(B247-D247&gt;E246,E246,B247-D247)),"")</f>
        <v>960.1076171428831</v>
      </c>
      <c r="D247" s="28">
        <f t="shared" si="7"/>
        <v>328.49238285711675</v>
      </c>
      <c r="E247" s="28">
        <f t="shared" si="8"/>
        <v>64738.368954280464</v>
      </c>
      <c r="F247" s="29">
        <f>IF(A247&lt;&gt;"",'Mortgage summary'!$E$6,"")</f>
        <v>3.5000000000000003E-2</v>
      </c>
      <c r="G247" s="29">
        <f>IF(A247&lt;&gt;"",'Mortgage summary'!$E$7,"")</f>
        <v>2.5000000000000001E-2</v>
      </c>
      <c r="H247" s="30" t="e">
        <f>#REF!*(1+#REF!)^(240-A247)</f>
        <v>#REF!</v>
      </c>
      <c r="I247" s="31">
        <f>IF($A247&lt;&gt;"",IF(AND('Mortgage summary'!$E$9="YES",$A247&lt;='Mortgage summary'!$E$10),'Mortgage summary'!$E$11,F247+G247),"")</f>
        <v>6.0000000000000005E-2</v>
      </c>
      <c r="J247" s="5"/>
    </row>
    <row r="248" spans="1:10" x14ac:dyDescent="0.35">
      <c r="A248" s="27">
        <f>IFERROR(IF(A247+1&lt;='Mortgage summary'!$E$5,A247+1,""),"")</f>
        <v>243</v>
      </c>
      <c r="B248" s="28">
        <f>IF(A248&lt;&gt;"",ROUND(IF('Mortgage summary'!$E$12="stale",-PMT(I248/12,'Mortgage summary'!$E$5-A247,E247,0),C248+D248),2),"")</f>
        <v>1288.6099999999999</v>
      </c>
      <c r="C248" s="28">
        <f>IF(A248&lt;&gt;"",IF('Mortgage summary'!$E$12="decrease",E247/('Mortgage summary'!$E$5-A247),IF(B248-D248&gt;E247,E247,B248-D248)),"")</f>
        <v>964.91815522859747</v>
      </c>
      <c r="D248" s="28">
        <f t="shared" si="7"/>
        <v>323.69184477140237</v>
      </c>
      <c r="E248" s="28">
        <f t="shared" si="8"/>
        <v>63773.450799051869</v>
      </c>
      <c r="F248" s="29">
        <f>IF(A248&lt;&gt;"",'Mortgage summary'!$E$6,"")</f>
        <v>3.5000000000000003E-2</v>
      </c>
      <c r="G248" s="29">
        <f>IF(A248&lt;&gt;"",'Mortgage summary'!$E$7,"")</f>
        <v>2.5000000000000001E-2</v>
      </c>
      <c r="H248" s="30" t="e">
        <f>#REF!*(1+#REF!)^(240-A248)</f>
        <v>#REF!</v>
      </c>
      <c r="I248" s="31">
        <f>IF($A248&lt;&gt;"",IF(AND('Mortgage summary'!$E$9="YES",$A248&lt;='Mortgage summary'!$E$10),'Mortgage summary'!$E$11,F248+G248),"")</f>
        <v>6.0000000000000005E-2</v>
      </c>
      <c r="J248" s="5"/>
    </row>
    <row r="249" spans="1:10" x14ac:dyDescent="0.35">
      <c r="A249" s="27">
        <f>IFERROR(IF(A248+1&lt;='Mortgage summary'!$E$5,A248+1,""),"")</f>
        <v>244</v>
      </c>
      <c r="B249" s="28">
        <f>IF(A249&lt;&gt;"",ROUND(IF('Mortgage summary'!$E$12="stale",-PMT(I249/12,'Mortgage summary'!$E$5-A248,E248,0),C249+D249),2),"")</f>
        <v>1288.5999999999999</v>
      </c>
      <c r="C249" s="28">
        <f>IF(A249&lt;&gt;"",IF('Mortgage summary'!$E$12="decrease",E248/('Mortgage summary'!$E$5-A248),IF(B249-D249&gt;E248,E248,B249-D249)),"")</f>
        <v>969.73274600474053</v>
      </c>
      <c r="D249" s="28">
        <f t="shared" si="7"/>
        <v>318.86725399525938</v>
      </c>
      <c r="E249" s="28">
        <f t="shared" si="8"/>
        <v>62803.718053047131</v>
      </c>
      <c r="F249" s="29">
        <f>IF(A249&lt;&gt;"",'Mortgage summary'!$E$6,"")</f>
        <v>3.5000000000000003E-2</v>
      </c>
      <c r="G249" s="29">
        <f>IF(A249&lt;&gt;"",'Mortgage summary'!$E$7,"")</f>
        <v>2.5000000000000001E-2</v>
      </c>
      <c r="H249" s="30" t="e">
        <f>#REF!*(1+#REF!)^(240-A249)</f>
        <v>#REF!</v>
      </c>
      <c r="I249" s="31">
        <f>IF($A249&lt;&gt;"",IF(AND('Mortgage summary'!$E$9="YES",$A249&lt;='Mortgage summary'!$E$10),'Mortgage summary'!$E$11,F249+G249),"")</f>
        <v>6.0000000000000005E-2</v>
      </c>
      <c r="J249" s="5"/>
    </row>
    <row r="250" spans="1:10" x14ac:dyDescent="0.35">
      <c r="A250" s="27">
        <f>IFERROR(IF(A249+1&lt;='Mortgage summary'!$E$5,A249+1,""),"")</f>
        <v>245</v>
      </c>
      <c r="B250" s="28">
        <f>IF(A250&lt;&gt;"",ROUND(IF('Mortgage summary'!$E$12="stale",-PMT(I250/12,'Mortgage summary'!$E$5-A249,E249,0),C250+D250),2),"")</f>
        <v>1288.6099999999999</v>
      </c>
      <c r="C250" s="28">
        <f>IF(A250&lt;&gt;"",IF('Mortgage summary'!$E$12="decrease",E249/('Mortgage summary'!$E$5-A249),IF(B250-D250&gt;E249,E249,B250-D250)),"")</f>
        <v>974.59140973476428</v>
      </c>
      <c r="D250" s="28">
        <f t="shared" si="7"/>
        <v>314.01859026523567</v>
      </c>
      <c r="E250" s="28">
        <f t="shared" si="8"/>
        <v>61829.126643312367</v>
      </c>
      <c r="F250" s="29">
        <f>IF(A250&lt;&gt;"",'Mortgage summary'!$E$6,"")</f>
        <v>3.5000000000000003E-2</v>
      </c>
      <c r="G250" s="29">
        <f>IF(A250&lt;&gt;"",'Mortgage summary'!$E$7,"")</f>
        <v>2.5000000000000001E-2</v>
      </c>
      <c r="H250" s="30" t="e">
        <f>#REF!*(1+#REF!)^(240-A250)</f>
        <v>#REF!</v>
      </c>
      <c r="I250" s="31">
        <f>IF($A250&lt;&gt;"",IF(AND('Mortgage summary'!$E$9="YES",$A250&lt;='Mortgage summary'!$E$10),'Mortgage summary'!$E$11,F250+G250),"")</f>
        <v>6.0000000000000005E-2</v>
      </c>
      <c r="J250" s="5"/>
    </row>
    <row r="251" spans="1:10" x14ac:dyDescent="0.35">
      <c r="A251" s="27">
        <f>IFERROR(IF(A250+1&lt;='Mortgage summary'!$E$5,A250+1,""),"")</f>
        <v>246</v>
      </c>
      <c r="B251" s="28">
        <f>IF(A251&lt;&gt;"",ROUND(IF('Mortgage summary'!$E$12="stale",-PMT(I251/12,'Mortgage summary'!$E$5-A250,E250,0),C251+D251),2),"")</f>
        <v>1288.5999999999999</v>
      </c>
      <c r="C251" s="28">
        <f>IF(A251&lt;&gt;"",IF('Mortgage summary'!$E$12="decrease",E250/('Mortgage summary'!$E$5-A250),IF(B251-D251&gt;E250,E250,B251-D251)),"")</f>
        <v>979.45436678343799</v>
      </c>
      <c r="D251" s="28">
        <f t="shared" si="7"/>
        <v>309.14563321656186</v>
      </c>
      <c r="E251" s="28">
        <f t="shared" si="8"/>
        <v>60849.672276528931</v>
      </c>
      <c r="F251" s="29">
        <f>IF(A251&lt;&gt;"",'Mortgage summary'!$E$6,"")</f>
        <v>3.5000000000000003E-2</v>
      </c>
      <c r="G251" s="29">
        <f>IF(A251&lt;&gt;"",'Mortgage summary'!$E$7,"")</f>
        <v>2.5000000000000001E-2</v>
      </c>
      <c r="H251" s="30" t="e">
        <f>#REF!*(1+#REF!)^(240-A251)</f>
        <v>#REF!</v>
      </c>
      <c r="I251" s="31">
        <f>IF($A251&lt;&gt;"",IF(AND('Mortgage summary'!$E$9="YES",$A251&lt;='Mortgage summary'!$E$10),'Mortgage summary'!$E$11,F251+G251),"")</f>
        <v>6.0000000000000005E-2</v>
      </c>
      <c r="J251" s="5"/>
    </row>
    <row r="252" spans="1:10" x14ac:dyDescent="0.35">
      <c r="A252" s="27">
        <f>IFERROR(IF(A251+1&lt;='Mortgage summary'!$E$5,A251+1,""),"")</f>
        <v>247</v>
      </c>
      <c r="B252" s="28">
        <f>IF(A252&lt;&gt;"",ROUND(IF('Mortgage summary'!$E$12="stale",-PMT(I252/12,'Mortgage summary'!$E$5-A251,E251,0),C252+D252),2),"")</f>
        <v>1288.6099999999999</v>
      </c>
      <c r="C252" s="28">
        <f>IF(A252&lt;&gt;"",IF('Mortgage summary'!$E$12="decrease",E251/('Mortgage summary'!$E$5-A251),IF(B252-D252&gt;E251,E251,B252-D252)),"")</f>
        <v>984.36163861735531</v>
      </c>
      <c r="D252" s="28">
        <f t="shared" si="7"/>
        <v>304.24836138264465</v>
      </c>
      <c r="E252" s="28">
        <f t="shared" si="8"/>
        <v>59865.310637911578</v>
      </c>
      <c r="F252" s="29">
        <f>IF(A252&lt;&gt;"",'Mortgage summary'!$E$6,"")</f>
        <v>3.5000000000000003E-2</v>
      </c>
      <c r="G252" s="29">
        <f>IF(A252&lt;&gt;"",'Mortgage summary'!$E$7,"")</f>
        <v>2.5000000000000001E-2</v>
      </c>
      <c r="H252" s="30" t="e">
        <f>#REF!*(1+#REF!)^(240-A252)</f>
        <v>#REF!</v>
      </c>
      <c r="I252" s="31">
        <f>IF($A252&lt;&gt;"",IF(AND('Mortgage summary'!$E$9="YES",$A252&lt;='Mortgage summary'!$E$10),'Mortgage summary'!$E$11,F252+G252),"")</f>
        <v>6.0000000000000005E-2</v>
      </c>
      <c r="J252" s="5"/>
    </row>
    <row r="253" spans="1:10" x14ac:dyDescent="0.35">
      <c r="A253" s="27">
        <f>IFERROR(IF(A252+1&lt;='Mortgage summary'!$E$5,A252+1,""),"")</f>
        <v>248</v>
      </c>
      <c r="B253" s="28">
        <f>IF(A253&lt;&gt;"",ROUND(IF('Mortgage summary'!$E$12="stale",-PMT(I253/12,'Mortgage summary'!$E$5-A252,E252,0),C253+D253),2),"")</f>
        <v>1288.5999999999999</v>
      </c>
      <c r="C253" s="28">
        <f>IF(A253&lt;&gt;"",IF('Mortgage summary'!$E$12="decrease",E252/('Mortgage summary'!$E$5-A252),IF(B253-D253&gt;E252,E252,B253-D253)),"")</f>
        <v>989.27344681044201</v>
      </c>
      <c r="D253" s="28">
        <f t="shared" si="7"/>
        <v>299.3265531895579</v>
      </c>
      <c r="E253" s="28">
        <f t="shared" si="8"/>
        <v>58876.037191101139</v>
      </c>
      <c r="F253" s="29">
        <f>IF(A253&lt;&gt;"",'Mortgage summary'!$E$6,"")</f>
        <v>3.5000000000000003E-2</v>
      </c>
      <c r="G253" s="29">
        <f>IF(A253&lt;&gt;"",'Mortgage summary'!$E$7,"")</f>
        <v>2.5000000000000001E-2</v>
      </c>
      <c r="H253" s="30" t="e">
        <f>#REF!*(1+#REF!)^(240-A253)</f>
        <v>#REF!</v>
      </c>
      <c r="I253" s="31">
        <f>IF($A253&lt;&gt;"",IF(AND('Mortgage summary'!$E$9="YES",$A253&lt;='Mortgage summary'!$E$10),'Mortgage summary'!$E$11,F253+G253),"")</f>
        <v>6.0000000000000005E-2</v>
      </c>
      <c r="J253" s="5"/>
    </row>
    <row r="254" spans="1:10" x14ac:dyDescent="0.35">
      <c r="A254" s="27">
        <f>IFERROR(IF(A253+1&lt;='Mortgage summary'!$E$5,A253+1,""),"")</f>
        <v>249</v>
      </c>
      <c r="B254" s="28">
        <f>IF(A254&lt;&gt;"",ROUND(IF('Mortgage summary'!$E$12="stale",-PMT(I254/12,'Mortgage summary'!$E$5-A253,E253,0),C254+D254),2),"")</f>
        <v>1288.6099999999999</v>
      </c>
      <c r="C254" s="28">
        <f>IF(A254&lt;&gt;"",IF('Mortgage summary'!$E$12="decrease",E253/('Mortgage summary'!$E$5-A253),IF(B254-D254&gt;E253,E253,B254-D254)),"")</f>
        <v>994.22981404449411</v>
      </c>
      <c r="D254" s="28">
        <f t="shared" si="7"/>
        <v>294.38018595550574</v>
      </c>
      <c r="E254" s="28">
        <f t="shared" si="8"/>
        <v>57881.807377056648</v>
      </c>
      <c r="F254" s="29">
        <f>IF(A254&lt;&gt;"",'Mortgage summary'!$E$6,"")</f>
        <v>3.5000000000000003E-2</v>
      </c>
      <c r="G254" s="29">
        <f>IF(A254&lt;&gt;"",'Mortgage summary'!$E$7,"")</f>
        <v>2.5000000000000001E-2</v>
      </c>
      <c r="H254" s="30" t="e">
        <f>#REF!*(1+#REF!)^(240-A254)</f>
        <v>#REF!</v>
      </c>
      <c r="I254" s="31">
        <f>IF($A254&lt;&gt;"",IF(AND('Mortgage summary'!$E$9="YES",$A254&lt;='Mortgage summary'!$E$10),'Mortgage summary'!$E$11,F254+G254),"")</f>
        <v>6.0000000000000005E-2</v>
      </c>
      <c r="J254" s="5"/>
    </row>
    <row r="255" spans="1:10" x14ac:dyDescent="0.35">
      <c r="A255" s="27">
        <f>IFERROR(IF(A254+1&lt;='Mortgage summary'!$E$5,A254+1,""),"")</f>
        <v>250</v>
      </c>
      <c r="B255" s="28">
        <f>IF(A255&lt;&gt;"",ROUND(IF('Mortgage summary'!$E$12="stale",-PMT(I255/12,'Mortgage summary'!$E$5-A254,E254,0),C255+D255),2),"")</f>
        <v>1288.5999999999999</v>
      </c>
      <c r="C255" s="28">
        <f>IF(A255&lt;&gt;"",IF('Mortgage summary'!$E$12="decrease",E254/('Mortgage summary'!$E$5-A254),IF(B255-D255&gt;E254,E254,B255-D255)),"")</f>
        <v>999.19096311471662</v>
      </c>
      <c r="D255" s="28">
        <f t="shared" si="7"/>
        <v>289.40903688528323</v>
      </c>
      <c r="E255" s="28">
        <f t="shared" si="8"/>
        <v>56882.616413941934</v>
      </c>
      <c r="F255" s="29">
        <f>IF(A255&lt;&gt;"",'Mortgage summary'!$E$6,"")</f>
        <v>3.5000000000000003E-2</v>
      </c>
      <c r="G255" s="29">
        <f>IF(A255&lt;&gt;"",'Mortgage summary'!$E$7,"")</f>
        <v>2.5000000000000001E-2</v>
      </c>
      <c r="H255" s="30" t="e">
        <f>#REF!*(1+#REF!)^(240-A255)</f>
        <v>#REF!</v>
      </c>
      <c r="I255" s="31">
        <f>IF($A255&lt;&gt;"",IF(AND('Mortgage summary'!$E$9="YES",$A255&lt;='Mortgage summary'!$E$10),'Mortgage summary'!$E$11,F255+G255),"")</f>
        <v>6.0000000000000005E-2</v>
      </c>
      <c r="J255" s="5"/>
    </row>
    <row r="256" spans="1:10" x14ac:dyDescent="0.35">
      <c r="A256" s="27">
        <f>IFERROR(IF(A255+1&lt;='Mortgage summary'!$E$5,A255+1,""),"")</f>
        <v>251</v>
      </c>
      <c r="B256" s="28">
        <f>IF(A256&lt;&gt;"",ROUND(IF('Mortgage summary'!$E$12="stale",-PMT(I256/12,'Mortgage summary'!$E$5-A255,E255,0),C256+D256),2),"")</f>
        <v>1288.6099999999999</v>
      </c>
      <c r="C256" s="28">
        <f>IF(A256&lt;&gt;"",IF('Mortgage summary'!$E$12="decrease",E255/('Mortgage summary'!$E$5-A255),IF(B256-D256&gt;E255,E255,B256-D256)),"")</f>
        <v>1004.1969179302903</v>
      </c>
      <c r="D256" s="28">
        <f t="shared" si="7"/>
        <v>284.41308206970967</v>
      </c>
      <c r="E256" s="28">
        <f t="shared" si="8"/>
        <v>55878.419496011644</v>
      </c>
      <c r="F256" s="29">
        <f>IF(A256&lt;&gt;"",'Mortgage summary'!$E$6,"")</f>
        <v>3.5000000000000003E-2</v>
      </c>
      <c r="G256" s="29">
        <f>IF(A256&lt;&gt;"",'Mortgage summary'!$E$7,"")</f>
        <v>2.5000000000000001E-2</v>
      </c>
      <c r="H256" s="30" t="e">
        <f>#REF!*(1+#REF!)^(240-A256)</f>
        <v>#REF!</v>
      </c>
      <c r="I256" s="31">
        <f>IF($A256&lt;&gt;"",IF(AND('Mortgage summary'!$E$9="YES",$A256&lt;='Mortgage summary'!$E$10),'Mortgage summary'!$E$11,F256+G256),"")</f>
        <v>6.0000000000000005E-2</v>
      </c>
      <c r="J256" s="5"/>
    </row>
    <row r="257" spans="1:10" s="10" customFormat="1" x14ac:dyDescent="0.35">
      <c r="A257" s="32">
        <f>IFERROR(IF(A256+1&lt;='Mortgage summary'!$E$5,A256+1,""),"")</f>
        <v>252</v>
      </c>
      <c r="B257" s="33">
        <f>IF(A257&lt;&gt;"",ROUND(IF('Mortgage summary'!$E$12="stale",-PMT(I257/12,'Mortgage summary'!$E$5-A256,E256,0),C257+D257),2),"")</f>
        <v>1288.5999999999999</v>
      </c>
      <c r="C257" s="33">
        <f>IF(A257&lt;&gt;"",IF('Mortgage summary'!$E$12="decrease",E256/('Mortgage summary'!$E$5-A256),IF(B257-D257&gt;E256,E256,B257-D257)),"")</f>
        <v>1009.2079025199416</v>
      </c>
      <c r="D257" s="33">
        <f t="shared" si="7"/>
        <v>279.39209748005823</v>
      </c>
      <c r="E257" s="33">
        <f t="shared" si="8"/>
        <v>54869.211593491702</v>
      </c>
      <c r="F257" s="34">
        <f>IF(A257&lt;&gt;"",'Mortgage summary'!$E$6,"")</f>
        <v>3.5000000000000003E-2</v>
      </c>
      <c r="G257" s="34">
        <f>IF(A257&lt;&gt;"",'Mortgage summary'!$E$7,"")</f>
        <v>2.5000000000000001E-2</v>
      </c>
      <c r="H257" s="35" t="e">
        <f>#REF!*(1+#REF!)^(240-A257)</f>
        <v>#REF!</v>
      </c>
      <c r="I257" s="31">
        <f>IF($A257&lt;&gt;"",IF(AND('Mortgage summary'!$E$9="YES",$A257&lt;='Mortgage summary'!$E$10),'Mortgage summary'!$E$11,F257+G257),"")</f>
        <v>6.0000000000000005E-2</v>
      </c>
      <c r="J257" s="9"/>
    </row>
    <row r="258" spans="1:10" x14ac:dyDescent="0.35">
      <c r="A258" s="27">
        <f>IFERROR(IF(A257+1&lt;='Mortgage summary'!$E$5,A257+1,""),"")</f>
        <v>253</v>
      </c>
      <c r="B258" s="28">
        <f>IF(A258&lt;&gt;"",ROUND(IF('Mortgage summary'!$E$12="stale",-PMT(I258/12,'Mortgage summary'!$E$5-A257,E257,0),C258+D258),2),"")</f>
        <v>1288.6099999999999</v>
      </c>
      <c r="C258" s="28">
        <f>IF(A258&lt;&gt;"",IF('Mortgage summary'!$E$12="decrease",E257/('Mortgage summary'!$E$5-A257),IF(B258-D258&gt;E257,E257,B258-D258)),"")</f>
        <v>1014.2639420325413</v>
      </c>
      <c r="D258" s="28">
        <f t="shared" si="7"/>
        <v>274.34605796745853</v>
      </c>
      <c r="E258" s="28">
        <f t="shared" si="8"/>
        <v>53854.947651459159</v>
      </c>
      <c r="F258" s="29">
        <f>IF(A258&lt;&gt;"",'Mortgage summary'!$E$6,"")</f>
        <v>3.5000000000000003E-2</v>
      </c>
      <c r="G258" s="29">
        <f>IF(A258&lt;&gt;"",'Mortgage summary'!$E$7,"")</f>
        <v>2.5000000000000001E-2</v>
      </c>
      <c r="H258" s="30" t="e">
        <f>#REF!*(1+#REF!)^(240-A258)</f>
        <v>#REF!</v>
      </c>
      <c r="I258" s="31">
        <f>IF($A258&lt;&gt;"",IF(AND('Mortgage summary'!$E$9="YES",$A258&lt;='Mortgage summary'!$E$10),'Mortgage summary'!$E$11,F258+G258),"")</f>
        <v>6.0000000000000005E-2</v>
      </c>
      <c r="J258" s="5"/>
    </row>
    <row r="259" spans="1:10" x14ac:dyDescent="0.35">
      <c r="A259" s="27">
        <f>IFERROR(IF(A258+1&lt;='Mortgage summary'!$E$5,A258+1,""),"")</f>
        <v>254</v>
      </c>
      <c r="B259" s="28">
        <f>IF(A259&lt;&gt;"",ROUND(IF('Mortgage summary'!$E$12="stale",-PMT(I259/12,'Mortgage summary'!$E$5-A258,E258,0),C259+D259),2),"")</f>
        <v>1288.5999999999999</v>
      </c>
      <c r="C259" s="28">
        <f>IF(A259&lt;&gt;"",IF('Mortgage summary'!$E$12="decrease",E258/('Mortgage summary'!$E$5-A258),IF(B259-D259&gt;E258,E258,B259-D259)),"")</f>
        <v>1019.325261742704</v>
      </c>
      <c r="D259" s="28">
        <f t="shared" si="7"/>
        <v>269.27473825729584</v>
      </c>
      <c r="E259" s="28">
        <f t="shared" si="8"/>
        <v>52835.622389716453</v>
      </c>
      <c r="F259" s="29">
        <f>IF(A259&lt;&gt;"",'Mortgage summary'!$E$6,"")</f>
        <v>3.5000000000000003E-2</v>
      </c>
      <c r="G259" s="29">
        <f>IF(A259&lt;&gt;"",'Mortgage summary'!$E$7,"")</f>
        <v>2.5000000000000001E-2</v>
      </c>
      <c r="H259" s="30" t="e">
        <f>#REF!*(1+#REF!)^(240-A259)</f>
        <v>#REF!</v>
      </c>
      <c r="I259" s="31">
        <f>IF($A259&lt;&gt;"",IF(AND('Mortgage summary'!$E$9="YES",$A259&lt;='Mortgage summary'!$E$10),'Mortgage summary'!$E$11,F259+G259),"")</f>
        <v>6.0000000000000005E-2</v>
      </c>
      <c r="J259" s="5"/>
    </row>
    <row r="260" spans="1:10" x14ac:dyDescent="0.35">
      <c r="A260" s="27">
        <f>IFERROR(IF(A259+1&lt;='Mortgage summary'!$E$5,A259+1,""),"")</f>
        <v>255</v>
      </c>
      <c r="B260" s="28">
        <f>IF(A260&lt;&gt;"",ROUND(IF('Mortgage summary'!$E$12="stale",-PMT(I260/12,'Mortgage summary'!$E$5-A259,E259,0),C260+D260),2),"")</f>
        <v>1288.6099999999999</v>
      </c>
      <c r="C260" s="28">
        <f>IF(A260&lt;&gt;"",IF('Mortgage summary'!$E$12="decrease",E259/('Mortgage summary'!$E$5-A259),IF(B260-D260&gt;E259,E259,B260-D260)),"")</f>
        <v>1024.4318880514177</v>
      </c>
      <c r="D260" s="28">
        <f t="shared" si="7"/>
        <v>264.17811194858228</v>
      </c>
      <c r="E260" s="28">
        <f t="shared" si="8"/>
        <v>51811.190501665034</v>
      </c>
      <c r="F260" s="29">
        <f>IF(A260&lt;&gt;"",'Mortgage summary'!$E$6,"")</f>
        <v>3.5000000000000003E-2</v>
      </c>
      <c r="G260" s="29">
        <f>IF(A260&lt;&gt;"",'Mortgage summary'!$E$7,"")</f>
        <v>2.5000000000000001E-2</v>
      </c>
      <c r="H260" s="30" t="e">
        <f>#REF!*(1+#REF!)^(240-A260)</f>
        <v>#REF!</v>
      </c>
      <c r="I260" s="31">
        <f>IF($A260&lt;&gt;"",IF(AND('Mortgage summary'!$E$9="YES",$A260&lt;='Mortgage summary'!$E$10),'Mortgage summary'!$E$11,F260+G260),"")</f>
        <v>6.0000000000000005E-2</v>
      </c>
      <c r="J260" s="5"/>
    </row>
    <row r="261" spans="1:10" x14ac:dyDescent="0.35">
      <c r="A261" s="27">
        <f>IFERROR(IF(A260+1&lt;='Mortgage summary'!$E$5,A260+1,""),"")</f>
        <v>256</v>
      </c>
      <c r="B261" s="28">
        <f>IF(A261&lt;&gt;"",ROUND(IF('Mortgage summary'!$E$12="stale",-PMT(I261/12,'Mortgage summary'!$E$5-A260,E260,0),C261+D261),2),"")</f>
        <v>1288.5999999999999</v>
      </c>
      <c r="C261" s="28">
        <f>IF(A261&lt;&gt;"",IF('Mortgage summary'!$E$12="decrease",E260/('Mortgage summary'!$E$5-A260),IF(B261-D261&gt;E260,E260,B261-D261)),"")</f>
        <v>1029.5440474916747</v>
      </c>
      <c r="D261" s="28">
        <f t="shared" si="7"/>
        <v>259.05595250832522</v>
      </c>
      <c r="E261" s="28">
        <f t="shared" si="8"/>
        <v>50781.646454173359</v>
      </c>
      <c r="F261" s="29">
        <f>IF(A261&lt;&gt;"",'Mortgage summary'!$E$6,"")</f>
        <v>3.5000000000000003E-2</v>
      </c>
      <c r="G261" s="29">
        <f>IF(A261&lt;&gt;"",'Mortgage summary'!$E$7,"")</f>
        <v>2.5000000000000001E-2</v>
      </c>
      <c r="H261" s="30" t="e">
        <f>#REF!*(1+#REF!)^(240-A261)</f>
        <v>#REF!</v>
      </c>
      <c r="I261" s="31">
        <f>IF($A261&lt;&gt;"",IF(AND('Mortgage summary'!$E$9="YES",$A261&lt;='Mortgage summary'!$E$10),'Mortgage summary'!$E$11,F261+G261),"")</f>
        <v>6.0000000000000005E-2</v>
      </c>
      <c r="J261" s="5"/>
    </row>
    <row r="262" spans="1:10" x14ac:dyDescent="0.35">
      <c r="A262" s="27">
        <f>IFERROR(IF(A261+1&lt;='Mortgage summary'!$E$5,A261+1,""),"")</f>
        <v>257</v>
      </c>
      <c r="B262" s="28">
        <f>IF(A262&lt;&gt;"",ROUND(IF('Mortgage summary'!$E$12="stale",-PMT(I262/12,'Mortgage summary'!$E$5-A261,E261,0),C262+D262),2),"")</f>
        <v>1288.6099999999999</v>
      </c>
      <c r="C262" s="28">
        <f>IF(A262&lt;&gt;"",IF('Mortgage summary'!$E$12="decrease",E261/('Mortgage summary'!$E$5-A261),IF(B262-D262&gt;E261,E261,B262-D262)),"")</f>
        <v>1034.7017677291331</v>
      </c>
      <c r="D262" s="28">
        <f t="shared" ref="D262:D325" si="9">IF(A262&lt;&gt;"",E261*I262/12,"")</f>
        <v>253.90823227086682</v>
      </c>
      <c r="E262" s="28">
        <f t="shared" ref="E262:E325" si="10">IF(A262&lt;&gt;"",E261-C262,"")</f>
        <v>49746.944686444229</v>
      </c>
      <c r="F262" s="29">
        <f>IF(A262&lt;&gt;"",'Mortgage summary'!$E$6,"")</f>
        <v>3.5000000000000003E-2</v>
      </c>
      <c r="G262" s="29">
        <f>IF(A262&lt;&gt;"",'Mortgage summary'!$E$7,"")</f>
        <v>2.5000000000000001E-2</v>
      </c>
      <c r="H262" s="30" t="e">
        <f>#REF!*(1+#REF!)^(240-A262)</f>
        <v>#REF!</v>
      </c>
      <c r="I262" s="31">
        <f>IF($A262&lt;&gt;"",IF(AND('Mortgage summary'!$E$9="YES",$A262&lt;='Mortgage summary'!$E$10),'Mortgage summary'!$E$11,F262+G262),"")</f>
        <v>6.0000000000000005E-2</v>
      </c>
      <c r="J262" s="5"/>
    </row>
    <row r="263" spans="1:10" x14ac:dyDescent="0.35">
      <c r="A263" s="27">
        <f>IFERROR(IF(A262+1&lt;='Mortgage summary'!$E$5,A262+1,""),"")</f>
        <v>258</v>
      </c>
      <c r="B263" s="28">
        <f>IF(A263&lt;&gt;"",ROUND(IF('Mortgage summary'!$E$12="stale",-PMT(I263/12,'Mortgage summary'!$E$5-A262,E262,0),C263+D263),2),"")</f>
        <v>1288.5999999999999</v>
      </c>
      <c r="C263" s="28">
        <f>IF(A263&lt;&gt;"",IF('Mortgage summary'!$E$12="decrease",E262/('Mortgage summary'!$E$5-A262),IF(B263-D263&gt;E262,E262,B263-D263)),"")</f>
        <v>1039.8652765677787</v>
      </c>
      <c r="D263" s="28">
        <f t="shared" si="9"/>
        <v>248.73472343222116</v>
      </c>
      <c r="E263" s="28">
        <f t="shared" si="10"/>
        <v>48707.079409876453</v>
      </c>
      <c r="F263" s="29">
        <f>IF(A263&lt;&gt;"",'Mortgage summary'!$E$6,"")</f>
        <v>3.5000000000000003E-2</v>
      </c>
      <c r="G263" s="29">
        <f>IF(A263&lt;&gt;"",'Mortgage summary'!$E$7,"")</f>
        <v>2.5000000000000001E-2</v>
      </c>
      <c r="H263" s="30" t="e">
        <f>#REF!*(1+#REF!)^(240-A263)</f>
        <v>#REF!</v>
      </c>
      <c r="I263" s="31">
        <f>IF($A263&lt;&gt;"",IF(AND('Mortgage summary'!$E$9="YES",$A263&lt;='Mortgage summary'!$E$10),'Mortgage summary'!$E$11,F263+G263),"")</f>
        <v>6.0000000000000005E-2</v>
      </c>
      <c r="J263" s="5"/>
    </row>
    <row r="264" spans="1:10" x14ac:dyDescent="0.35">
      <c r="A264" s="27">
        <f>IFERROR(IF(A263+1&lt;='Mortgage summary'!$E$5,A263+1,""),"")</f>
        <v>259</v>
      </c>
      <c r="B264" s="28">
        <f>IF(A264&lt;&gt;"",ROUND(IF('Mortgage summary'!$E$12="stale",-PMT(I264/12,'Mortgage summary'!$E$5-A263,E263,0),C264+D264),2),"")</f>
        <v>1288.6099999999999</v>
      </c>
      <c r="C264" s="28">
        <f>IF(A264&lt;&gt;"",IF('Mortgage summary'!$E$12="decrease",E263/('Mortgage summary'!$E$5-A263),IF(B264-D264&gt;E263,E263,B264-D264)),"")</f>
        <v>1045.0746029506176</v>
      </c>
      <c r="D264" s="28">
        <f t="shared" si="9"/>
        <v>243.53539704938228</v>
      </c>
      <c r="E264" s="28">
        <f t="shared" si="10"/>
        <v>47662.004806925834</v>
      </c>
      <c r="F264" s="29">
        <f>IF(A264&lt;&gt;"",'Mortgage summary'!$E$6,"")</f>
        <v>3.5000000000000003E-2</v>
      </c>
      <c r="G264" s="29">
        <f>IF(A264&lt;&gt;"",'Mortgage summary'!$E$7,"")</f>
        <v>2.5000000000000001E-2</v>
      </c>
      <c r="H264" s="30" t="e">
        <f>#REF!*(1+#REF!)^(240-A264)</f>
        <v>#REF!</v>
      </c>
      <c r="I264" s="31">
        <f>IF($A264&lt;&gt;"",IF(AND('Mortgage summary'!$E$9="YES",$A264&lt;='Mortgage summary'!$E$10),'Mortgage summary'!$E$11,F264+G264),"")</f>
        <v>6.0000000000000005E-2</v>
      </c>
      <c r="J264" s="5"/>
    </row>
    <row r="265" spans="1:10" x14ac:dyDescent="0.35">
      <c r="A265" s="27">
        <f>IFERROR(IF(A264+1&lt;='Mortgage summary'!$E$5,A264+1,""),"")</f>
        <v>260</v>
      </c>
      <c r="B265" s="28">
        <f>IF(A265&lt;&gt;"",ROUND(IF('Mortgage summary'!$E$12="stale",-PMT(I265/12,'Mortgage summary'!$E$5-A264,E264,0),C265+D265),2),"")</f>
        <v>1288.5999999999999</v>
      </c>
      <c r="C265" s="28">
        <f>IF(A265&lt;&gt;"",IF('Mortgage summary'!$E$12="decrease",E264/('Mortgage summary'!$E$5-A264),IF(B265-D265&gt;E264,E264,B265-D265)),"")</f>
        <v>1050.2899759653708</v>
      </c>
      <c r="D265" s="28">
        <f t="shared" si="9"/>
        <v>238.31002403462921</v>
      </c>
      <c r="E265" s="28">
        <f t="shared" si="10"/>
        <v>46611.71483096046</v>
      </c>
      <c r="F265" s="29">
        <f>IF(A265&lt;&gt;"",'Mortgage summary'!$E$6,"")</f>
        <v>3.5000000000000003E-2</v>
      </c>
      <c r="G265" s="29">
        <f>IF(A265&lt;&gt;"",'Mortgage summary'!$E$7,"")</f>
        <v>2.5000000000000001E-2</v>
      </c>
      <c r="H265" s="30" t="e">
        <f>#REF!*(1+#REF!)^(240-A265)</f>
        <v>#REF!</v>
      </c>
      <c r="I265" s="31">
        <f>IF($A265&lt;&gt;"",IF(AND('Mortgage summary'!$E$9="YES",$A265&lt;='Mortgage summary'!$E$10),'Mortgage summary'!$E$11,F265+G265),"")</f>
        <v>6.0000000000000005E-2</v>
      </c>
      <c r="J265" s="5"/>
    </row>
    <row r="266" spans="1:10" x14ac:dyDescent="0.35">
      <c r="A266" s="27">
        <f>IFERROR(IF(A265+1&lt;='Mortgage summary'!$E$5,A265+1,""),"")</f>
        <v>261</v>
      </c>
      <c r="B266" s="28">
        <f>IF(A266&lt;&gt;"",ROUND(IF('Mortgage summary'!$E$12="stale",-PMT(I266/12,'Mortgage summary'!$E$5-A265,E265,0),C266+D266),2),"")</f>
        <v>1288.6099999999999</v>
      </c>
      <c r="C266" s="28">
        <f>IF(A266&lt;&gt;"",IF('Mortgage summary'!$E$12="decrease",E265/('Mortgage summary'!$E$5-A265),IF(B266-D266&gt;E265,E265,B266-D266)),"")</f>
        <v>1055.5514258451976</v>
      </c>
      <c r="D266" s="28">
        <f t="shared" si="9"/>
        <v>233.0585741548023</v>
      </c>
      <c r="E266" s="28">
        <f t="shared" si="10"/>
        <v>45556.163405115265</v>
      </c>
      <c r="F266" s="29">
        <f>IF(A266&lt;&gt;"",'Mortgage summary'!$E$6,"")</f>
        <v>3.5000000000000003E-2</v>
      </c>
      <c r="G266" s="29">
        <f>IF(A266&lt;&gt;"",'Mortgage summary'!$E$7,"")</f>
        <v>2.5000000000000001E-2</v>
      </c>
      <c r="H266" s="30" t="e">
        <f>#REF!*(1+#REF!)^(240-A266)</f>
        <v>#REF!</v>
      </c>
      <c r="I266" s="31">
        <f>IF($A266&lt;&gt;"",IF(AND('Mortgage summary'!$E$9="YES",$A266&lt;='Mortgage summary'!$E$10),'Mortgage summary'!$E$11,F266+G266),"")</f>
        <v>6.0000000000000005E-2</v>
      </c>
      <c r="J266" s="5"/>
    </row>
    <row r="267" spans="1:10" x14ac:dyDescent="0.35">
      <c r="A267" s="27">
        <f>IFERROR(IF(A266+1&lt;='Mortgage summary'!$E$5,A266+1,""),"")</f>
        <v>262</v>
      </c>
      <c r="B267" s="28">
        <f>IF(A267&lt;&gt;"",ROUND(IF('Mortgage summary'!$E$12="stale",-PMT(I267/12,'Mortgage summary'!$E$5-A266,E266,0),C267+D267),2),"")</f>
        <v>1288.5999999999999</v>
      </c>
      <c r="C267" s="28">
        <f>IF(A267&lt;&gt;"",IF('Mortgage summary'!$E$12="decrease",E266/('Mortgage summary'!$E$5-A266),IF(B267-D267&gt;E266,E266,B267-D267)),"")</f>
        <v>1060.8191829744235</v>
      </c>
      <c r="D267" s="28">
        <f t="shared" si="9"/>
        <v>227.78081702557634</v>
      </c>
      <c r="E267" s="28">
        <f t="shared" si="10"/>
        <v>44495.34422214084</v>
      </c>
      <c r="F267" s="29">
        <f>IF(A267&lt;&gt;"",'Mortgage summary'!$E$6,"")</f>
        <v>3.5000000000000003E-2</v>
      </c>
      <c r="G267" s="29">
        <f>IF(A267&lt;&gt;"",'Mortgage summary'!$E$7,"")</f>
        <v>2.5000000000000001E-2</v>
      </c>
      <c r="H267" s="30" t="e">
        <f>#REF!*(1+#REF!)^(240-A267)</f>
        <v>#REF!</v>
      </c>
      <c r="I267" s="31">
        <f>IF($A267&lt;&gt;"",IF(AND('Mortgage summary'!$E$9="YES",$A267&lt;='Mortgage summary'!$E$10),'Mortgage summary'!$E$11,F267+G267),"")</f>
        <v>6.0000000000000005E-2</v>
      </c>
      <c r="J267" s="5"/>
    </row>
    <row r="268" spans="1:10" x14ac:dyDescent="0.35">
      <c r="A268" s="27">
        <f>IFERROR(IF(A267+1&lt;='Mortgage summary'!$E$5,A267+1,""),"")</f>
        <v>263</v>
      </c>
      <c r="B268" s="28">
        <f>IF(A268&lt;&gt;"",ROUND(IF('Mortgage summary'!$E$12="stale",-PMT(I268/12,'Mortgage summary'!$E$5-A267,E267,0),C268+D268),2),"")</f>
        <v>1288.6099999999999</v>
      </c>
      <c r="C268" s="28">
        <f>IF(A268&lt;&gt;"",IF('Mortgage summary'!$E$12="decrease",E267/('Mortgage summary'!$E$5-A267),IF(B268-D268&gt;E267,E267,B268-D268)),"")</f>
        <v>1066.1332788892958</v>
      </c>
      <c r="D268" s="28">
        <f t="shared" si="9"/>
        <v>222.47672111070423</v>
      </c>
      <c r="E268" s="28">
        <f t="shared" si="10"/>
        <v>43429.210943251543</v>
      </c>
      <c r="F268" s="29">
        <f>IF(A268&lt;&gt;"",'Mortgage summary'!$E$6,"")</f>
        <v>3.5000000000000003E-2</v>
      </c>
      <c r="G268" s="29">
        <f>IF(A268&lt;&gt;"",'Mortgage summary'!$E$7,"")</f>
        <v>2.5000000000000001E-2</v>
      </c>
      <c r="H268" s="30" t="e">
        <f>#REF!*(1+#REF!)^(240-A268)</f>
        <v>#REF!</v>
      </c>
      <c r="I268" s="31">
        <f>IF($A268&lt;&gt;"",IF(AND('Mortgage summary'!$E$9="YES",$A268&lt;='Mortgage summary'!$E$10),'Mortgage summary'!$E$11,F268+G268),"")</f>
        <v>6.0000000000000005E-2</v>
      </c>
      <c r="J268" s="5"/>
    </row>
    <row r="269" spans="1:10" s="10" customFormat="1" x14ac:dyDescent="0.35">
      <c r="A269" s="32">
        <f>IFERROR(IF(A268+1&lt;='Mortgage summary'!$E$5,A268+1,""),"")</f>
        <v>264</v>
      </c>
      <c r="B269" s="33">
        <f>IF(A269&lt;&gt;"",ROUND(IF('Mortgage summary'!$E$12="stale",-PMT(I269/12,'Mortgage summary'!$E$5-A268,E268,0),C269+D269),2),"")</f>
        <v>1288.5999999999999</v>
      </c>
      <c r="C269" s="33">
        <f>IF(A269&lt;&gt;"",IF('Mortgage summary'!$E$12="decrease",E268/('Mortgage summary'!$E$5-A268),IF(B269-D269&gt;E268,E268,B269-D269)),"")</f>
        <v>1071.4539452837421</v>
      </c>
      <c r="D269" s="33">
        <f t="shared" si="9"/>
        <v>217.14605471625774</v>
      </c>
      <c r="E269" s="33">
        <f t="shared" si="10"/>
        <v>42357.756997967801</v>
      </c>
      <c r="F269" s="34">
        <f>IF(A269&lt;&gt;"",'Mortgage summary'!$E$6,"")</f>
        <v>3.5000000000000003E-2</v>
      </c>
      <c r="G269" s="34">
        <f>IF(A269&lt;&gt;"",'Mortgage summary'!$E$7,"")</f>
        <v>2.5000000000000001E-2</v>
      </c>
      <c r="H269" s="35" t="e">
        <f>#REF!*(1+#REF!)^(240-A269)</f>
        <v>#REF!</v>
      </c>
      <c r="I269" s="31">
        <f>IF($A269&lt;&gt;"",IF(AND('Mortgage summary'!$E$9="YES",$A269&lt;='Mortgage summary'!$E$10),'Mortgage summary'!$E$11,F269+G269),"")</f>
        <v>6.0000000000000005E-2</v>
      </c>
      <c r="J269" s="9"/>
    </row>
    <row r="270" spans="1:10" x14ac:dyDescent="0.35">
      <c r="A270" s="27">
        <f>IFERROR(IF(A269+1&lt;='Mortgage summary'!$E$5,A269+1,""),"")</f>
        <v>265</v>
      </c>
      <c r="B270" s="28">
        <f>IF(A270&lt;&gt;"",ROUND(IF('Mortgage summary'!$E$12="stale",-PMT(I270/12,'Mortgage summary'!$E$5-A269,E269,0),C270+D270),2),"")</f>
        <v>1288.6099999999999</v>
      </c>
      <c r="C270" s="28">
        <f>IF(A270&lt;&gt;"",IF('Mortgage summary'!$E$12="decrease",E269/('Mortgage summary'!$E$5-A269),IF(B270-D270&gt;E269,E269,B270-D270)),"")</f>
        <v>1076.8212150101608</v>
      </c>
      <c r="D270" s="28">
        <f t="shared" si="9"/>
        <v>211.788784989839</v>
      </c>
      <c r="E270" s="28">
        <f t="shared" si="10"/>
        <v>41280.93578295764</v>
      </c>
      <c r="F270" s="29">
        <f>IF(A270&lt;&gt;"",'Mortgage summary'!$E$6,"")</f>
        <v>3.5000000000000003E-2</v>
      </c>
      <c r="G270" s="29">
        <f>IF(A270&lt;&gt;"",'Mortgage summary'!$E$7,"")</f>
        <v>2.5000000000000001E-2</v>
      </c>
      <c r="H270" s="30" t="e">
        <f>#REF!*(1+#REF!)^(240-A270)</f>
        <v>#REF!</v>
      </c>
      <c r="I270" s="31">
        <f>IF($A270&lt;&gt;"",IF(AND('Mortgage summary'!$E$9="YES",$A270&lt;='Mortgage summary'!$E$10),'Mortgage summary'!$E$11,F270+G270),"")</f>
        <v>6.0000000000000005E-2</v>
      </c>
      <c r="J270" s="5"/>
    </row>
    <row r="271" spans="1:10" x14ac:dyDescent="0.35">
      <c r="A271" s="27">
        <f>IFERROR(IF(A270+1&lt;='Mortgage summary'!$E$5,A270+1,""),"")</f>
        <v>266</v>
      </c>
      <c r="B271" s="28">
        <f>IF(A271&lt;&gt;"",ROUND(IF('Mortgage summary'!$E$12="stale",-PMT(I271/12,'Mortgage summary'!$E$5-A270,E270,0),C271+D271),2),"")</f>
        <v>1288.5999999999999</v>
      </c>
      <c r="C271" s="28">
        <f>IF(A271&lt;&gt;"",IF('Mortgage summary'!$E$12="decrease",E270/('Mortgage summary'!$E$5-A270),IF(B271-D271&gt;E270,E270,B271-D271)),"")</f>
        <v>1082.1953210852116</v>
      </c>
      <c r="D271" s="28">
        <f t="shared" si="9"/>
        <v>206.40467891478821</v>
      </c>
      <c r="E271" s="28">
        <f t="shared" si="10"/>
        <v>40198.740461872425</v>
      </c>
      <c r="F271" s="29">
        <f>IF(A271&lt;&gt;"",'Mortgage summary'!$E$6,"")</f>
        <v>3.5000000000000003E-2</v>
      </c>
      <c r="G271" s="29">
        <f>IF(A271&lt;&gt;"",'Mortgage summary'!$E$7,"")</f>
        <v>2.5000000000000001E-2</v>
      </c>
      <c r="H271" s="30" t="e">
        <f>#REF!*(1+#REF!)^(240-A271)</f>
        <v>#REF!</v>
      </c>
      <c r="I271" s="31">
        <f>IF($A271&lt;&gt;"",IF(AND('Mortgage summary'!$E$9="YES",$A271&lt;='Mortgage summary'!$E$10),'Mortgage summary'!$E$11,F271+G271),"")</f>
        <v>6.0000000000000005E-2</v>
      </c>
      <c r="J271" s="5"/>
    </row>
    <row r="272" spans="1:10" x14ac:dyDescent="0.35">
      <c r="A272" s="27">
        <f>IFERROR(IF(A271+1&lt;='Mortgage summary'!$E$5,A271+1,""),"")</f>
        <v>267</v>
      </c>
      <c r="B272" s="28">
        <f>IF(A272&lt;&gt;"",ROUND(IF('Mortgage summary'!$E$12="stale",-PMT(I272/12,'Mortgage summary'!$E$5-A271,E271,0),C272+D272),2),"")</f>
        <v>1288.6099999999999</v>
      </c>
      <c r="C272" s="28">
        <f>IF(A272&lt;&gt;"",IF('Mortgage summary'!$E$12="decrease",E271/('Mortgage summary'!$E$5-A271),IF(B272-D272&gt;E271,E271,B272-D272)),"")</f>
        <v>1087.6162976906378</v>
      </c>
      <c r="D272" s="28">
        <f t="shared" si="9"/>
        <v>200.99370230936213</v>
      </c>
      <c r="E272" s="28">
        <f t="shared" si="10"/>
        <v>39111.124164181791</v>
      </c>
      <c r="F272" s="29">
        <f>IF(A272&lt;&gt;"",'Mortgage summary'!$E$6,"")</f>
        <v>3.5000000000000003E-2</v>
      </c>
      <c r="G272" s="29">
        <f>IF(A272&lt;&gt;"",'Mortgage summary'!$E$7,"")</f>
        <v>2.5000000000000001E-2</v>
      </c>
      <c r="H272" s="30" t="e">
        <f>#REF!*(1+#REF!)^(240-A272)</f>
        <v>#REF!</v>
      </c>
      <c r="I272" s="31">
        <f>IF($A272&lt;&gt;"",IF(AND('Mortgage summary'!$E$9="YES",$A272&lt;='Mortgage summary'!$E$10),'Mortgage summary'!$E$11,F272+G272),"")</f>
        <v>6.0000000000000005E-2</v>
      </c>
      <c r="J272" s="5"/>
    </row>
    <row r="273" spans="1:10" x14ac:dyDescent="0.35">
      <c r="A273" s="27">
        <f>IFERROR(IF(A272+1&lt;='Mortgage summary'!$E$5,A272+1,""),"")</f>
        <v>268</v>
      </c>
      <c r="B273" s="28">
        <f>IF(A273&lt;&gt;"",ROUND(IF('Mortgage summary'!$E$12="stale",-PMT(I273/12,'Mortgage summary'!$E$5-A272,E272,0),C273+D273),2),"")</f>
        <v>1288.5999999999999</v>
      </c>
      <c r="C273" s="28">
        <f>IF(A273&lt;&gt;"",IF('Mortgage summary'!$E$12="decrease",E272/('Mortgage summary'!$E$5-A272),IF(B273-D273&gt;E272,E272,B273-D273)),"")</f>
        <v>1093.0443791790908</v>
      </c>
      <c r="D273" s="28">
        <f t="shared" si="9"/>
        <v>195.55562082090898</v>
      </c>
      <c r="E273" s="28">
        <f t="shared" si="10"/>
        <v>38018.079785002701</v>
      </c>
      <c r="F273" s="29">
        <f>IF(A273&lt;&gt;"",'Mortgage summary'!$E$6,"")</f>
        <v>3.5000000000000003E-2</v>
      </c>
      <c r="G273" s="29">
        <f>IF(A273&lt;&gt;"",'Mortgage summary'!$E$7,"")</f>
        <v>2.5000000000000001E-2</v>
      </c>
      <c r="H273" s="30" t="e">
        <f>#REF!*(1+#REF!)^(240-A273)</f>
        <v>#REF!</v>
      </c>
      <c r="I273" s="31">
        <f>IF($A273&lt;&gt;"",IF(AND('Mortgage summary'!$E$9="YES",$A273&lt;='Mortgage summary'!$E$10),'Mortgage summary'!$E$11,F273+G273),"")</f>
        <v>6.0000000000000005E-2</v>
      </c>
      <c r="J273" s="5"/>
    </row>
    <row r="274" spans="1:10" x14ac:dyDescent="0.35">
      <c r="A274" s="27">
        <f>IFERROR(IF(A273+1&lt;='Mortgage summary'!$E$5,A273+1,""),"")</f>
        <v>269</v>
      </c>
      <c r="B274" s="28">
        <f>IF(A274&lt;&gt;"",ROUND(IF('Mortgage summary'!$E$12="stale",-PMT(I274/12,'Mortgage summary'!$E$5-A273,E273,0),C274+D274),2),"")</f>
        <v>1288.6099999999999</v>
      </c>
      <c r="C274" s="28">
        <f>IF(A274&lt;&gt;"",IF('Mortgage summary'!$E$12="decrease",E273/('Mortgage summary'!$E$5-A273),IF(B274-D274&gt;E273,E273,B274-D274)),"")</f>
        <v>1098.5196010749864</v>
      </c>
      <c r="D274" s="28">
        <f t="shared" si="9"/>
        <v>190.09039892501355</v>
      </c>
      <c r="E274" s="28">
        <f t="shared" si="10"/>
        <v>36919.560183927715</v>
      </c>
      <c r="F274" s="29">
        <f>IF(A274&lt;&gt;"",'Mortgage summary'!$E$6,"")</f>
        <v>3.5000000000000003E-2</v>
      </c>
      <c r="G274" s="29">
        <f>IF(A274&lt;&gt;"",'Mortgage summary'!$E$7,"")</f>
        <v>2.5000000000000001E-2</v>
      </c>
      <c r="H274" s="30" t="e">
        <f>#REF!*(1+#REF!)^(240-A274)</f>
        <v>#REF!</v>
      </c>
      <c r="I274" s="31">
        <f>IF($A274&lt;&gt;"",IF(AND('Mortgage summary'!$E$9="YES",$A274&lt;='Mortgage summary'!$E$10),'Mortgage summary'!$E$11,F274+G274),"")</f>
        <v>6.0000000000000005E-2</v>
      </c>
      <c r="J274" s="5"/>
    </row>
    <row r="275" spans="1:10" x14ac:dyDescent="0.35">
      <c r="A275" s="27">
        <f>IFERROR(IF(A274+1&lt;='Mortgage summary'!$E$5,A274+1,""),"")</f>
        <v>270</v>
      </c>
      <c r="B275" s="28">
        <f>IF(A275&lt;&gt;"",ROUND(IF('Mortgage summary'!$E$12="stale",-PMT(I275/12,'Mortgage summary'!$E$5-A274,E274,0),C275+D275),2),"")</f>
        <v>1288.5999999999999</v>
      </c>
      <c r="C275" s="28">
        <f>IF(A275&lt;&gt;"",IF('Mortgage summary'!$E$12="decrease",E274/('Mortgage summary'!$E$5-A274),IF(B275-D275&gt;E274,E274,B275-D275)),"")</f>
        <v>1104.0021990803614</v>
      </c>
      <c r="D275" s="28">
        <f t="shared" si="9"/>
        <v>184.59780091963862</v>
      </c>
      <c r="E275" s="28">
        <f t="shared" si="10"/>
        <v>35815.557984847357</v>
      </c>
      <c r="F275" s="29">
        <f>IF(A275&lt;&gt;"",'Mortgage summary'!$E$6,"")</f>
        <v>3.5000000000000003E-2</v>
      </c>
      <c r="G275" s="29">
        <f>IF(A275&lt;&gt;"",'Mortgage summary'!$E$7,"")</f>
        <v>2.5000000000000001E-2</v>
      </c>
      <c r="H275" s="30" t="e">
        <f>#REF!*(1+#REF!)^(240-A275)</f>
        <v>#REF!</v>
      </c>
      <c r="I275" s="31">
        <f>IF($A275&lt;&gt;"",IF(AND('Mortgage summary'!$E$9="YES",$A275&lt;='Mortgage summary'!$E$10),'Mortgage summary'!$E$11,F275+G275),"")</f>
        <v>6.0000000000000005E-2</v>
      </c>
      <c r="J275" s="5"/>
    </row>
    <row r="276" spans="1:10" x14ac:dyDescent="0.35">
      <c r="A276" s="27">
        <f>IFERROR(IF(A275+1&lt;='Mortgage summary'!$E$5,A275+1,""),"")</f>
        <v>271</v>
      </c>
      <c r="B276" s="28">
        <f>IF(A276&lt;&gt;"",ROUND(IF('Mortgage summary'!$E$12="stale",-PMT(I276/12,'Mortgage summary'!$E$5-A275,E275,0),C276+D276),2),"")</f>
        <v>1288.6099999999999</v>
      </c>
      <c r="C276" s="28">
        <f>IF(A276&lt;&gt;"",IF('Mortgage summary'!$E$12="decrease",E275/('Mortgage summary'!$E$5-A275),IF(B276-D276&gt;E275,E275,B276-D276)),"")</f>
        <v>1109.532210075763</v>
      </c>
      <c r="D276" s="28">
        <f t="shared" si="9"/>
        <v>179.07778992423678</v>
      </c>
      <c r="E276" s="28">
        <f t="shared" si="10"/>
        <v>34706.025774771595</v>
      </c>
      <c r="F276" s="29">
        <f>IF(A276&lt;&gt;"",'Mortgage summary'!$E$6,"")</f>
        <v>3.5000000000000003E-2</v>
      </c>
      <c r="G276" s="29">
        <f>IF(A276&lt;&gt;"",'Mortgage summary'!$E$7,"")</f>
        <v>2.5000000000000001E-2</v>
      </c>
      <c r="H276" s="30" t="e">
        <f>#REF!*(1+#REF!)^(240-A276)</f>
        <v>#REF!</v>
      </c>
      <c r="I276" s="31">
        <f>IF($A276&lt;&gt;"",IF(AND('Mortgage summary'!$E$9="YES",$A276&lt;='Mortgage summary'!$E$10),'Mortgage summary'!$E$11,F276+G276),"")</f>
        <v>6.0000000000000005E-2</v>
      </c>
      <c r="J276" s="5"/>
    </row>
    <row r="277" spans="1:10" x14ac:dyDescent="0.35">
      <c r="A277" s="27">
        <f>IFERROR(IF(A276+1&lt;='Mortgage summary'!$E$5,A276+1,""),"")</f>
        <v>272</v>
      </c>
      <c r="B277" s="28">
        <f>IF(A277&lt;&gt;"",ROUND(IF('Mortgage summary'!$E$12="stale",-PMT(I277/12,'Mortgage summary'!$E$5-A276,E276,0),C277+D277),2),"")</f>
        <v>1288.5999999999999</v>
      </c>
      <c r="C277" s="28">
        <f>IF(A277&lt;&gt;"",IF('Mortgage summary'!$E$12="decrease",E276/('Mortgage summary'!$E$5-A276),IF(B277-D277&gt;E276,E276,B277-D277)),"")</f>
        <v>1115.0698711261418</v>
      </c>
      <c r="D277" s="28">
        <f t="shared" si="9"/>
        <v>173.53012887385799</v>
      </c>
      <c r="E277" s="28">
        <f t="shared" si="10"/>
        <v>33590.955903645452</v>
      </c>
      <c r="F277" s="29">
        <f>IF(A277&lt;&gt;"",'Mortgage summary'!$E$6,"")</f>
        <v>3.5000000000000003E-2</v>
      </c>
      <c r="G277" s="29">
        <f>IF(A277&lt;&gt;"",'Mortgage summary'!$E$7,"")</f>
        <v>2.5000000000000001E-2</v>
      </c>
      <c r="H277" s="30" t="e">
        <f>#REF!*(1+#REF!)^(240-A277)</f>
        <v>#REF!</v>
      </c>
      <c r="I277" s="31">
        <f>IF($A277&lt;&gt;"",IF(AND('Mortgage summary'!$E$9="YES",$A277&lt;='Mortgage summary'!$E$10),'Mortgage summary'!$E$11,F277+G277),"")</f>
        <v>6.0000000000000005E-2</v>
      </c>
      <c r="J277" s="5"/>
    </row>
    <row r="278" spans="1:10" x14ac:dyDescent="0.35">
      <c r="A278" s="27">
        <f>IFERROR(IF(A277+1&lt;='Mortgage summary'!$E$5,A277+1,""),"")</f>
        <v>273</v>
      </c>
      <c r="B278" s="28">
        <f>IF(A278&lt;&gt;"",ROUND(IF('Mortgage summary'!$E$12="stale",-PMT(I278/12,'Mortgage summary'!$E$5-A277,E277,0),C278+D278),2),"")</f>
        <v>1288.6099999999999</v>
      </c>
      <c r="C278" s="28">
        <f>IF(A278&lt;&gt;"",IF('Mortgage summary'!$E$12="decrease",E277/('Mortgage summary'!$E$5-A277),IF(B278-D278&gt;E277,E277,B278-D278)),"")</f>
        <v>1120.6552204817726</v>
      </c>
      <c r="D278" s="28">
        <f t="shared" si="9"/>
        <v>167.95477951822727</v>
      </c>
      <c r="E278" s="28">
        <f t="shared" si="10"/>
        <v>32470.300683163681</v>
      </c>
      <c r="F278" s="29">
        <f>IF(A278&lt;&gt;"",'Mortgage summary'!$E$6,"")</f>
        <v>3.5000000000000003E-2</v>
      </c>
      <c r="G278" s="29">
        <f>IF(A278&lt;&gt;"",'Mortgage summary'!$E$7,"")</f>
        <v>2.5000000000000001E-2</v>
      </c>
      <c r="H278" s="30" t="e">
        <f>#REF!*(1+#REF!)^(240-A278)</f>
        <v>#REF!</v>
      </c>
      <c r="I278" s="31">
        <f>IF($A278&lt;&gt;"",IF(AND('Mortgage summary'!$E$9="YES",$A278&lt;='Mortgage summary'!$E$10),'Mortgage summary'!$E$11,F278+G278),"")</f>
        <v>6.0000000000000005E-2</v>
      </c>
      <c r="J278" s="5"/>
    </row>
    <row r="279" spans="1:10" x14ac:dyDescent="0.35">
      <c r="A279" s="27">
        <f>IFERROR(IF(A278+1&lt;='Mortgage summary'!$E$5,A278+1,""),"")</f>
        <v>274</v>
      </c>
      <c r="B279" s="28">
        <f>IF(A279&lt;&gt;"",ROUND(IF('Mortgage summary'!$E$12="stale",-PMT(I279/12,'Mortgage summary'!$E$5-A278,E278,0),C279+D279),2),"")</f>
        <v>1288.5999999999999</v>
      </c>
      <c r="C279" s="28">
        <f>IF(A279&lt;&gt;"",IF('Mortgage summary'!$E$12="decrease",E278/('Mortgage summary'!$E$5-A278),IF(B279-D279&gt;E278,E278,B279-D279)),"")</f>
        <v>1126.2484965841816</v>
      </c>
      <c r="D279" s="28">
        <f t="shared" si="9"/>
        <v>162.35150341581843</v>
      </c>
      <c r="E279" s="28">
        <f t="shared" si="10"/>
        <v>31344.052186579498</v>
      </c>
      <c r="F279" s="29">
        <f>IF(A279&lt;&gt;"",'Mortgage summary'!$E$6,"")</f>
        <v>3.5000000000000003E-2</v>
      </c>
      <c r="G279" s="29">
        <f>IF(A279&lt;&gt;"",'Mortgage summary'!$E$7,"")</f>
        <v>2.5000000000000001E-2</v>
      </c>
      <c r="H279" s="30" t="e">
        <f>#REF!*(1+#REF!)^(240-A279)</f>
        <v>#REF!</v>
      </c>
      <c r="I279" s="31">
        <f>IF($A279&lt;&gt;"",IF(AND('Mortgage summary'!$E$9="YES",$A279&lt;='Mortgage summary'!$E$10),'Mortgage summary'!$E$11,F279+G279),"")</f>
        <v>6.0000000000000005E-2</v>
      </c>
      <c r="J279" s="5"/>
    </row>
    <row r="280" spans="1:10" x14ac:dyDescent="0.35">
      <c r="A280" s="27">
        <f>IFERROR(IF(A279+1&lt;='Mortgage summary'!$E$5,A279+1,""),"")</f>
        <v>275</v>
      </c>
      <c r="B280" s="28">
        <f>IF(A280&lt;&gt;"",ROUND(IF('Mortgage summary'!$E$12="stale",-PMT(I280/12,'Mortgage summary'!$E$5-A279,E279,0),C280+D280),2),"")</f>
        <v>1288.6099999999999</v>
      </c>
      <c r="C280" s="28">
        <f>IF(A280&lt;&gt;"",IF('Mortgage summary'!$E$12="decrease",E279/('Mortgage summary'!$E$5-A279),IF(B280-D280&gt;E279,E279,B280-D280)),"")</f>
        <v>1131.8897390671025</v>
      </c>
      <c r="D280" s="28">
        <f t="shared" si="9"/>
        <v>156.7202609328975</v>
      </c>
      <c r="E280" s="28">
        <f t="shared" si="10"/>
        <v>30212.162447512397</v>
      </c>
      <c r="F280" s="29">
        <f>IF(A280&lt;&gt;"",'Mortgage summary'!$E$6,"")</f>
        <v>3.5000000000000003E-2</v>
      </c>
      <c r="G280" s="29">
        <f>IF(A280&lt;&gt;"",'Mortgage summary'!$E$7,"")</f>
        <v>2.5000000000000001E-2</v>
      </c>
      <c r="H280" s="30" t="e">
        <f>#REF!*(1+#REF!)^(240-A280)</f>
        <v>#REF!</v>
      </c>
      <c r="I280" s="31">
        <f>IF($A280&lt;&gt;"",IF(AND('Mortgage summary'!$E$9="YES",$A280&lt;='Mortgage summary'!$E$10),'Mortgage summary'!$E$11,F280+G280),"")</f>
        <v>6.0000000000000005E-2</v>
      </c>
      <c r="J280" s="5"/>
    </row>
    <row r="281" spans="1:10" s="10" customFormat="1" x14ac:dyDescent="0.35">
      <c r="A281" s="32">
        <f>IFERROR(IF(A280+1&lt;='Mortgage summary'!$E$5,A280+1,""),"")</f>
        <v>276</v>
      </c>
      <c r="B281" s="33">
        <f>IF(A281&lt;&gt;"",ROUND(IF('Mortgage summary'!$E$12="stale",-PMT(I281/12,'Mortgage summary'!$E$5-A280,E280,0),C281+D281),2),"")</f>
        <v>1288.5999999999999</v>
      </c>
      <c r="C281" s="33">
        <f>IF(A281&lt;&gt;"",IF('Mortgage summary'!$E$12="decrease",E280/('Mortgage summary'!$E$5-A280),IF(B281-D281&gt;E280,E280,B281-D281)),"")</f>
        <v>1137.5391877624379</v>
      </c>
      <c r="D281" s="33">
        <f t="shared" si="9"/>
        <v>151.060812237562</v>
      </c>
      <c r="E281" s="33">
        <f t="shared" si="10"/>
        <v>29074.623259749958</v>
      </c>
      <c r="F281" s="34">
        <f>IF(A281&lt;&gt;"",'Mortgage summary'!$E$6,"")</f>
        <v>3.5000000000000003E-2</v>
      </c>
      <c r="G281" s="34">
        <f>IF(A281&lt;&gt;"",'Mortgage summary'!$E$7,"")</f>
        <v>2.5000000000000001E-2</v>
      </c>
      <c r="H281" s="35" t="e">
        <f>#REF!*(1+#REF!)^(240-A281)</f>
        <v>#REF!</v>
      </c>
      <c r="I281" s="31">
        <f>IF($A281&lt;&gt;"",IF(AND('Mortgage summary'!$E$9="YES",$A281&lt;='Mortgage summary'!$E$10),'Mortgage summary'!$E$11,F281+G281),"")</f>
        <v>6.0000000000000005E-2</v>
      </c>
      <c r="J281" s="9"/>
    </row>
    <row r="282" spans="1:10" x14ac:dyDescent="0.35">
      <c r="A282" s="27">
        <f>IFERROR(IF(A281+1&lt;='Mortgage summary'!$E$5,A281+1,""),"")</f>
        <v>277</v>
      </c>
      <c r="B282" s="28">
        <f>IF(A282&lt;&gt;"",ROUND(IF('Mortgage summary'!$E$12="stale",-PMT(I282/12,'Mortgage summary'!$E$5-A281,E281,0),C282+D282),2),"")</f>
        <v>1288.6099999999999</v>
      </c>
      <c r="C282" s="28">
        <f>IF(A282&lt;&gt;"",IF('Mortgage summary'!$E$12="decrease",E281/('Mortgage summary'!$E$5-A281),IF(B282-D282&gt;E281,E281,B282-D282)),"")</f>
        <v>1143.23688370125</v>
      </c>
      <c r="D282" s="28">
        <f t="shared" si="9"/>
        <v>145.37311629874981</v>
      </c>
      <c r="E282" s="28">
        <f t="shared" si="10"/>
        <v>27931.386376048707</v>
      </c>
      <c r="F282" s="29">
        <f>IF(A282&lt;&gt;"",'Mortgage summary'!$E$6,"")</f>
        <v>3.5000000000000003E-2</v>
      </c>
      <c r="G282" s="29">
        <f>IF(A282&lt;&gt;"",'Mortgage summary'!$E$7,"")</f>
        <v>2.5000000000000001E-2</v>
      </c>
      <c r="H282" s="30" t="e">
        <f>#REF!*(1+#REF!)^(240-A282)</f>
        <v>#REF!</v>
      </c>
      <c r="I282" s="31">
        <f>IF($A282&lt;&gt;"",IF(AND('Mortgage summary'!$E$9="YES",$A282&lt;='Mortgage summary'!$E$10),'Mortgage summary'!$E$11,F282+G282),"")</f>
        <v>6.0000000000000005E-2</v>
      </c>
      <c r="J282" s="5"/>
    </row>
    <row r="283" spans="1:10" x14ac:dyDescent="0.35">
      <c r="A283" s="27">
        <f>IFERROR(IF(A282+1&lt;='Mortgage summary'!$E$5,A282+1,""),"")</f>
        <v>278</v>
      </c>
      <c r="B283" s="28">
        <f>IF(A283&lt;&gt;"",ROUND(IF('Mortgage summary'!$E$12="stale",-PMT(I283/12,'Mortgage summary'!$E$5-A282,E282,0),C283+D283),2),"")</f>
        <v>1288.5999999999999</v>
      </c>
      <c r="C283" s="28">
        <f>IF(A283&lt;&gt;"",IF('Mortgage summary'!$E$12="decrease",E282/('Mortgage summary'!$E$5-A282),IF(B283-D283&gt;E282,E282,B283-D283)),"")</f>
        <v>1148.9430681197564</v>
      </c>
      <c r="D283" s="28">
        <f t="shared" si="9"/>
        <v>139.65693188024355</v>
      </c>
      <c r="E283" s="28">
        <f t="shared" si="10"/>
        <v>26782.443307928952</v>
      </c>
      <c r="F283" s="29">
        <f>IF(A283&lt;&gt;"",'Mortgage summary'!$E$6,"")</f>
        <v>3.5000000000000003E-2</v>
      </c>
      <c r="G283" s="29">
        <f>IF(A283&lt;&gt;"",'Mortgage summary'!$E$7,"")</f>
        <v>2.5000000000000001E-2</v>
      </c>
      <c r="H283" s="30" t="e">
        <f>#REF!*(1+#REF!)^(240-A283)</f>
        <v>#REF!</v>
      </c>
      <c r="I283" s="31">
        <f>IF($A283&lt;&gt;"",IF(AND('Mortgage summary'!$E$9="YES",$A283&lt;='Mortgage summary'!$E$10),'Mortgage summary'!$E$11,F283+G283),"")</f>
        <v>6.0000000000000005E-2</v>
      </c>
      <c r="J283" s="5"/>
    </row>
    <row r="284" spans="1:10" x14ac:dyDescent="0.35">
      <c r="A284" s="27">
        <f>IFERROR(IF(A283+1&lt;='Mortgage summary'!$E$5,A283+1,""),"")</f>
        <v>279</v>
      </c>
      <c r="B284" s="28">
        <f>IF(A284&lt;&gt;"",ROUND(IF('Mortgage summary'!$E$12="stale",-PMT(I284/12,'Mortgage summary'!$E$5-A283,E283,0),C284+D284),2),"")</f>
        <v>1288.6099999999999</v>
      </c>
      <c r="C284" s="28">
        <f>IF(A284&lt;&gt;"",IF('Mortgage summary'!$E$12="decrease",E283/('Mortgage summary'!$E$5-A283),IF(B284-D284&gt;E283,E283,B284-D284)),"")</f>
        <v>1154.6977834603551</v>
      </c>
      <c r="D284" s="28">
        <f t="shared" si="9"/>
        <v>133.91221653964479</v>
      </c>
      <c r="E284" s="28">
        <f t="shared" si="10"/>
        <v>25627.745524468595</v>
      </c>
      <c r="F284" s="29">
        <f>IF(A284&lt;&gt;"",'Mortgage summary'!$E$6,"")</f>
        <v>3.5000000000000003E-2</v>
      </c>
      <c r="G284" s="29">
        <f>IF(A284&lt;&gt;"",'Mortgage summary'!$E$7,"")</f>
        <v>2.5000000000000001E-2</v>
      </c>
      <c r="H284" s="30" t="e">
        <f>#REF!*(1+#REF!)^(240-A284)</f>
        <v>#REF!</v>
      </c>
      <c r="I284" s="31">
        <f>IF($A284&lt;&gt;"",IF(AND('Mortgage summary'!$E$9="YES",$A284&lt;='Mortgage summary'!$E$10),'Mortgage summary'!$E$11,F284+G284),"")</f>
        <v>6.0000000000000005E-2</v>
      </c>
      <c r="J284" s="5"/>
    </row>
    <row r="285" spans="1:10" x14ac:dyDescent="0.35">
      <c r="A285" s="27">
        <f>IFERROR(IF(A284+1&lt;='Mortgage summary'!$E$5,A284+1,""),"")</f>
        <v>280</v>
      </c>
      <c r="B285" s="28">
        <f>IF(A285&lt;&gt;"",ROUND(IF('Mortgage summary'!$E$12="stale",-PMT(I285/12,'Mortgage summary'!$E$5-A284,E284,0),C285+D285),2),"")</f>
        <v>1288.5999999999999</v>
      </c>
      <c r="C285" s="28">
        <f>IF(A285&lt;&gt;"",IF('Mortgage summary'!$E$12="decrease",E284/('Mortgage summary'!$E$5-A284),IF(B285-D285&gt;E284,E284,B285-D285)),"")</f>
        <v>1160.461272377657</v>
      </c>
      <c r="D285" s="28">
        <f t="shared" si="9"/>
        <v>128.138727622343</v>
      </c>
      <c r="E285" s="28">
        <f t="shared" si="10"/>
        <v>24467.28425209094</v>
      </c>
      <c r="F285" s="29">
        <f>IF(A285&lt;&gt;"",'Mortgage summary'!$E$6,"")</f>
        <v>3.5000000000000003E-2</v>
      </c>
      <c r="G285" s="29">
        <f>IF(A285&lt;&gt;"",'Mortgage summary'!$E$7,"")</f>
        <v>2.5000000000000001E-2</v>
      </c>
      <c r="H285" s="30" t="e">
        <f>#REF!*(1+#REF!)^(240-A285)</f>
        <v>#REF!</v>
      </c>
      <c r="I285" s="31">
        <f>IF($A285&lt;&gt;"",IF(AND('Mortgage summary'!$E$9="YES",$A285&lt;='Mortgage summary'!$E$10),'Mortgage summary'!$E$11,F285+G285),"")</f>
        <v>6.0000000000000005E-2</v>
      </c>
      <c r="J285" s="5"/>
    </row>
    <row r="286" spans="1:10" x14ac:dyDescent="0.35">
      <c r="A286" s="27">
        <f>IFERROR(IF(A285+1&lt;='Mortgage summary'!$E$5,A285+1,""),"")</f>
        <v>281</v>
      </c>
      <c r="B286" s="28">
        <f>IF(A286&lt;&gt;"",ROUND(IF('Mortgage summary'!$E$12="stale",-PMT(I286/12,'Mortgage summary'!$E$5-A285,E285,0),C286+D286),2),"")</f>
        <v>1288.6099999999999</v>
      </c>
      <c r="C286" s="28">
        <f>IF(A286&lt;&gt;"",IF('Mortgage summary'!$E$12="decrease",E285/('Mortgage summary'!$E$5-A285),IF(B286-D286&gt;E285,E285,B286-D286)),"")</f>
        <v>1166.2735787395452</v>
      </c>
      <c r="D286" s="28">
        <f t="shared" si="9"/>
        <v>122.33642126045471</v>
      </c>
      <c r="E286" s="28">
        <f t="shared" si="10"/>
        <v>23301.010673351393</v>
      </c>
      <c r="F286" s="29">
        <f>IF(A286&lt;&gt;"",'Mortgage summary'!$E$6,"")</f>
        <v>3.5000000000000003E-2</v>
      </c>
      <c r="G286" s="29">
        <f>IF(A286&lt;&gt;"",'Mortgage summary'!$E$7,"")</f>
        <v>2.5000000000000001E-2</v>
      </c>
      <c r="H286" s="30" t="e">
        <f>#REF!*(1+#REF!)^(240-A286)</f>
        <v>#REF!</v>
      </c>
      <c r="I286" s="31">
        <f>IF($A286&lt;&gt;"",IF(AND('Mortgage summary'!$E$9="YES",$A286&lt;='Mortgage summary'!$E$10),'Mortgage summary'!$E$11,F286+G286),"")</f>
        <v>6.0000000000000005E-2</v>
      </c>
      <c r="J286" s="5"/>
    </row>
    <row r="287" spans="1:10" x14ac:dyDescent="0.35">
      <c r="A287" s="27">
        <f>IFERROR(IF(A286+1&lt;='Mortgage summary'!$E$5,A286+1,""),"")</f>
        <v>282</v>
      </c>
      <c r="B287" s="28">
        <f>IF(A287&lt;&gt;"",ROUND(IF('Mortgage summary'!$E$12="stale",-PMT(I287/12,'Mortgage summary'!$E$5-A286,E286,0),C287+D287),2),"")</f>
        <v>1288.5999999999999</v>
      </c>
      <c r="C287" s="28">
        <f>IF(A287&lt;&gt;"",IF('Mortgage summary'!$E$12="decrease",E286/('Mortgage summary'!$E$5-A286),IF(B287-D287&gt;E286,E286,B287-D287)),"")</f>
        <v>1172.0949466332429</v>
      </c>
      <c r="D287" s="28">
        <f t="shared" si="9"/>
        <v>116.50505336675697</v>
      </c>
      <c r="E287" s="28">
        <f t="shared" si="10"/>
        <v>22128.915726718151</v>
      </c>
      <c r="F287" s="29">
        <f>IF(A287&lt;&gt;"",'Mortgage summary'!$E$6,"")</f>
        <v>3.5000000000000003E-2</v>
      </c>
      <c r="G287" s="29">
        <f>IF(A287&lt;&gt;"",'Mortgage summary'!$E$7,"")</f>
        <v>2.5000000000000001E-2</v>
      </c>
      <c r="H287" s="30" t="e">
        <f>#REF!*(1+#REF!)^(240-A287)</f>
        <v>#REF!</v>
      </c>
      <c r="I287" s="31">
        <f>IF($A287&lt;&gt;"",IF(AND('Mortgage summary'!$E$9="YES",$A287&lt;='Mortgage summary'!$E$10),'Mortgage summary'!$E$11,F287+G287),"")</f>
        <v>6.0000000000000005E-2</v>
      </c>
      <c r="J287" s="5"/>
    </row>
    <row r="288" spans="1:10" x14ac:dyDescent="0.35">
      <c r="A288" s="27">
        <f>IFERROR(IF(A287+1&lt;='Mortgage summary'!$E$5,A287+1,""),"")</f>
        <v>283</v>
      </c>
      <c r="B288" s="28">
        <f>IF(A288&lt;&gt;"",ROUND(IF('Mortgage summary'!$E$12="stale",-PMT(I288/12,'Mortgage summary'!$E$5-A287,E287,0),C288+D288),2),"")</f>
        <v>1288.6099999999999</v>
      </c>
      <c r="C288" s="28">
        <f>IF(A288&lt;&gt;"",IF('Mortgage summary'!$E$12="decrease",E287/('Mortgage summary'!$E$5-A287),IF(B288-D288&gt;E287,E287,B288-D288)),"")</f>
        <v>1177.9654213664091</v>
      </c>
      <c r="D288" s="28">
        <f t="shared" si="9"/>
        <v>110.64457863359075</v>
      </c>
      <c r="E288" s="28">
        <f t="shared" si="10"/>
        <v>20950.95030535174</v>
      </c>
      <c r="F288" s="29">
        <f>IF(A288&lt;&gt;"",'Mortgage summary'!$E$6,"")</f>
        <v>3.5000000000000003E-2</v>
      </c>
      <c r="G288" s="29">
        <f>IF(A288&lt;&gt;"",'Mortgage summary'!$E$7,"")</f>
        <v>2.5000000000000001E-2</v>
      </c>
      <c r="H288" s="30" t="e">
        <f>#REF!*(1+#REF!)^(240-A288)</f>
        <v>#REF!</v>
      </c>
      <c r="I288" s="31">
        <f>IF($A288&lt;&gt;"",IF(AND('Mortgage summary'!$E$9="YES",$A288&lt;='Mortgage summary'!$E$10),'Mortgage summary'!$E$11,F288+G288),"")</f>
        <v>6.0000000000000005E-2</v>
      </c>
      <c r="J288" s="5"/>
    </row>
    <row r="289" spans="1:10" x14ac:dyDescent="0.35">
      <c r="A289" s="27">
        <f>IFERROR(IF(A288+1&lt;='Mortgage summary'!$E$5,A288+1,""),"")</f>
        <v>284</v>
      </c>
      <c r="B289" s="28">
        <f>IF(A289&lt;&gt;"",ROUND(IF('Mortgage summary'!$E$12="stale",-PMT(I289/12,'Mortgage summary'!$E$5-A288,E288,0),C289+D289),2),"")</f>
        <v>1288.5999999999999</v>
      </c>
      <c r="C289" s="28">
        <f>IF(A289&lt;&gt;"",IF('Mortgage summary'!$E$12="decrease",E288/('Mortgage summary'!$E$5-A288),IF(B289-D289&gt;E288,E288,B289-D289)),"")</f>
        <v>1183.8452484732411</v>
      </c>
      <c r="D289" s="28">
        <f t="shared" si="9"/>
        <v>104.75475152675871</v>
      </c>
      <c r="E289" s="28">
        <f t="shared" si="10"/>
        <v>19767.105056878499</v>
      </c>
      <c r="F289" s="29">
        <f>IF(A289&lt;&gt;"",'Mortgage summary'!$E$6,"")</f>
        <v>3.5000000000000003E-2</v>
      </c>
      <c r="G289" s="29">
        <f>IF(A289&lt;&gt;"",'Mortgage summary'!$E$7,"")</f>
        <v>2.5000000000000001E-2</v>
      </c>
      <c r="H289" s="30" t="e">
        <f>#REF!*(1+#REF!)^(240-A289)</f>
        <v>#REF!</v>
      </c>
      <c r="I289" s="31">
        <f>IF($A289&lt;&gt;"",IF(AND('Mortgage summary'!$E$9="YES",$A289&lt;='Mortgage summary'!$E$10),'Mortgage summary'!$E$11,F289+G289),"")</f>
        <v>6.0000000000000005E-2</v>
      </c>
      <c r="J289" s="5"/>
    </row>
    <row r="290" spans="1:10" x14ac:dyDescent="0.35">
      <c r="A290" s="27">
        <f>IFERROR(IF(A289+1&lt;='Mortgage summary'!$E$5,A289+1,""),"")</f>
        <v>285</v>
      </c>
      <c r="B290" s="28">
        <f>IF(A290&lt;&gt;"",ROUND(IF('Mortgage summary'!$E$12="stale",-PMT(I290/12,'Mortgage summary'!$E$5-A289,E289,0),C290+D290),2),"")</f>
        <v>1288.6099999999999</v>
      </c>
      <c r="C290" s="28">
        <f>IF(A290&lt;&gt;"",IF('Mortgage summary'!$E$12="decrease",E289/('Mortgage summary'!$E$5-A289),IF(B290-D290&gt;E289,E289,B290-D290)),"")</f>
        <v>1189.7744747156073</v>
      </c>
      <c r="D290" s="28">
        <f t="shared" si="9"/>
        <v>98.835525284392517</v>
      </c>
      <c r="E290" s="28">
        <f t="shared" si="10"/>
        <v>18577.330582162893</v>
      </c>
      <c r="F290" s="29">
        <f>IF(A290&lt;&gt;"",'Mortgage summary'!$E$6,"")</f>
        <v>3.5000000000000003E-2</v>
      </c>
      <c r="G290" s="29">
        <f>IF(A290&lt;&gt;"",'Mortgage summary'!$E$7,"")</f>
        <v>2.5000000000000001E-2</v>
      </c>
      <c r="H290" s="30" t="e">
        <f>#REF!*(1+#REF!)^(240-A290)</f>
        <v>#REF!</v>
      </c>
      <c r="I290" s="31">
        <f>IF($A290&lt;&gt;"",IF(AND('Mortgage summary'!$E$9="YES",$A290&lt;='Mortgage summary'!$E$10),'Mortgage summary'!$E$11,F290+G290),"")</f>
        <v>6.0000000000000005E-2</v>
      </c>
      <c r="J290" s="5"/>
    </row>
    <row r="291" spans="1:10" x14ac:dyDescent="0.35">
      <c r="A291" s="27">
        <f>IFERROR(IF(A290+1&lt;='Mortgage summary'!$E$5,A290+1,""),"")</f>
        <v>286</v>
      </c>
      <c r="B291" s="28">
        <f>IF(A291&lt;&gt;"",ROUND(IF('Mortgage summary'!$E$12="stale",-PMT(I291/12,'Mortgage summary'!$E$5-A290,E290,0),C291+D291),2),"")</f>
        <v>1288.5999999999999</v>
      </c>
      <c r="C291" s="28">
        <f>IF(A291&lt;&gt;"",IF('Mortgage summary'!$E$12="decrease",E290/('Mortgage summary'!$E$5-A290),IF(B291-D291&gt;E290,E290,B291-D291)),"")</f>
        <v>1195.7133470891854</v>
      </c>
      <c r="D291" s="28">
        <f t="shared" si="9"/>
        <v>92.886652910814476</v>
      </c>
      <c r="E291" s="28">
        <f t="shared" si="10"/>
        <v>17381.617235073707</v>
      </c>
      <c r="F291" s="29">
        <f>IF(A291&lt;&gt;"",'Mortgage summary'!$E$6,"")</f>
        <v>3.5000000000000003E-2</v>
      </c>
      <c r="G291" s="29">
        <f>IF(A291&lt;&gt;"",'Mortgage summary'!$E$7,"")</f>
        <v>2.5000000000000001E-2</v>
      </c>
      <c r="H291" s="30" t="e">
        <f>#REF!*(1+#REF!)^(240-A291)</f>
        <v>#REF!</v>
      </c>
      <c r="I291" s="31">
        <f>IF($A291&lt;&gt;"",IF(AND('Mortgage summary'!$E$9="YES",$A291&lt;='Mortgage summary'!$E$10),'Mortgage summary'!$E$11,F291+G291),"")</f>
        <v>6.0000000000000005E-2</v>
      </c>
      <c r="J291" s="5"/>
    </row>
    <row r="292" spans="1:10" x14ac:dyDescent="0.35">
      <c r="A292" s="27">
        <f>IFERROR(IF(A291+1&lt;='Mortgage summary'!$E$5,A291+1,""),"")</f>
        <v>287</v>
      </c>
      <c r="B292" s="28">
        <f>IF(A292&lt;&gt;"",ROUND(IF('Mortgage summary'!$E$12="stale",-PMT(I292/12,'Mortgage summary'!$E$5-A291,E291,0),C292+D292),2),"")</f>
        <v>1288.6099999999999</v>
      </c>
      <c r="C292" s="28">
        <f>IF(A292&lt;&gt;"",IF('Mortgage summary'!$E$12="decrease",E291/('Mortgage summary'!$E$5-A291),IF(B292-D292&gt;E291,E291,B292-D292)),"")</f>
        <v>1201.7019138246314</v>
      </c>
      <c r="D292" s="28">
        <f t="shared" si="9"/>
        <v>86.908086175368553</v>
      </c>
      <c r="E292" s="28">
        <f t="shared" si="10"/>
        <v>16179.915321249075</v>
      </c>
      <c r="F292" s="29">
        <f>IF(A292&lt;&gt;"",'Mortgage summary'!$E$6,"")</f>
        <v>3.5000000000000003E-2</v>
      </c>
      <c r="G292" s="29">
        <f>IF(A292&lt;&gt;"",'Mortgage summary'!$E$7,"")</f>
        <v>2.5000000000000001E-2</v>
      </c>
      <c r="H292" s="30" t="e">
        <f>#REF!*(1+#REF!)^(240-A292)</f>
        <v>#REF!</v>
      </c>
      <c r="I292" s="31">
        <f>IF($A292&lt;&gt;"",IF(AND('Mortgage summary'!$E$9="YES",$A292&lt;='Mortgage summary'!$E$10),'Mortgage summary'!$E$11,F292+G292),"")</f>
        <v>6.0000000000000005E-2</v>
      </c>
      <c r="J292" s="5"/>
    </row>
    <row r="293" spans="1:10" s="10" customFormat="1" x14ac:dyDescent="0.35">
      <c r="A293" s="32">
        <f>IFERROR(IF(A292+1&lt;='Mortgage summary'!$E$5,A292+1,""),"")</f>
        <v>288</v>
      </c>
      <c r="B293" s="28">
        <f>IF(A293&lt;&gt;"",ROUND(IF('Mortgage summary'!$E$12="stale",-PMT(I293/12,'Mortgage summary'!$E$5-A292,E292,0),C293+D293),2),"")</f>
        <v>1288.5999999999999</v>
      </c>
      <c r="C293" s="28">
        <f>IF(A293&lt;&gt;"",IF('Mortgage summary'!$E$12="decrease",E292/('Mortgage summary'!$E$5-A292),IF(B293-D293&gt;E292,E292,B293-D293)),"")</f>
        <v>1207.7004233937546</v>
      </c>
      <c r="D293" s="33">
        <f t="shared" si="9"/>
        <v>80.899576606245375</v>
      </c>
      <c r="E293" s="33">
        <f t="shared" si="10"/>
        <v>14972.21489785532</v>
      </c>
      <c r="F293" s="34">
        <f>IF(A293&lt;&gt;"",'Mortgage summary'!$E$6,"")</f>
        <v>3.5000000000000003E-2</v>
      </c>
      <c r="G293" s="34">
        <f>IF(A293&lt;&gt;"",'Mortgage summary'!$E$7,"")</f>
        <v>2.5000000000000001E-2</v>
      </c>
      <c r="H293" s="35" t="e">
        <f>#REF!*(1+#REF!)^(240-A293)</f>
        <v>#REF!</v>
      </c>
      <c r="I293" s="31">
        <f>IF($A293&lt;&gt;"",IF(AND('Mortgage summary'!$E$9="YES",$A293&lt;='Mortgage summary'!$E$10),'Mortgage summary'!$E$11,F293+G293),"")</f>
        <v>6.0000000000000005E-2</v>
      </c>
      <c r="J293" s="9"/>
    </row>
    <row r="294" spans="1:10" x14ac:dyDescent="0.35">
      <c r="A294" s="27">
        <f>IFERROR(IF(A293+1&lt;='Mortgage summary'!$E$5,A293+1,""),"")</f>
        <v>289</v>
      </c>
      <c r="B294" s="28">
        <f>IF(A294&lt;&gt;"",ROUND(IF('Mortgage summary'!$E$12="stale",-PMT(I294/12,'Mortgage summary'!$E$5-A293,E293,0),C294+D294),2),"")</f>
        <v>1288.6099999999999</v>
      </c>
      <c r="C294" s="28">
        <f>IF(A294&lt;&gt;"",IF('Mortgage summary'!$E$12="decrease",E293/('Mortgage summary'!$E$5-A293),IF(B294-D294&gt;E293,E293,B294-D294)),"")</f>
        <v>1213.7489255107232</v>
      </c>
      <c r="D294" s="28">
        <f t="shared" si="9"/>
        <v>74.861074489276604</v>
      </c>
      <c r="E294" s="28">
        <f t="shared" si="10"/>
        <v>13758.465972344597</v>
      </c>
      <c r="F294" s="29">
        <f>IF(A294&lt;&gt;"",'Mortgage summary'!$E$6,"")</f>
        <v>3.5000000000000003E-2</v>
      </c>
      <c r="G294" s="29">
        <f>IF(A294&lt;&gt;"",'Mortgage summary'!$E$7,"")</f>
        <v>2.5000000000000001E-2</v>
      </c>
      <c r="H294" s="30" t="e">
        <f>#REF!*(1+#REF!)^(240-A294)</f>
        <v>#REF!</v>
      </c>
      <c r="I294" s="31">
        <f>IF($A294&lt;&gt;"",IF(AND('Mortgage summary'!$E$9="YES",$A294&lt;='Mortgage summary'!$E$10),'Mortgage summary'!$E$11,F294+G294),"")</f>
        <v>6.0000000000000005E-2</v>
      </c>
      <c r="J294" s="5"/>
    </row>
    <row r="295" spans="1:10" x14ac:dyDescent="0.35">
      <c r="A295" s="27">
        <f>IFERROR(IF(A294+1&lt;='Mortgage summary'!$E$5,A294+1,""),"")</f>
        <v>290</v>
      </c>
      <c r="B295" s="28">
        <f>IF(A295&lt;&gt;"",ROUND(IF('Mortgage summary'!$E$12="stale",-PMT(I295/12,'Mortgage summary'!$E$5-A294,E294,0),C295+D295),2),"")</f>
        <v>1288.5999999999999</v>
      </c>
      <c r="C295" s="28">
        <f>IF(A295&lt;&gt;"",IF('Mortgage summary'!$E$12="decrease",E294/('Mortgage summary'!$E$5-A294),IF(B295-D295&gt;E294,E294,B295-D295)),"")</f>
        <v>1219.807670138277</v>
      </c>
      <c r="D295" s="28">
        <f t="shared" si="9"/>
        <v>68.79232986172299</v>
      </c>
      <c r="E295" s="28">
        <f t="shared" si="10"/>
        <v>12538.658302206321</v>
      </c>
      <c r="F295" s="29">
        <f>IF(A295&lt;&gt;"",'Mortgage summary'!$E$6,"")</f>
        <v>3.5000000000000003E-2</v>
      </c>
      <c r="G295" s="29">
        <f>IF(A295&lt;&gt;"",'Mortgage summary'!$E$7,"")</f>
        <v>2.5000000000000001E-2</v>
      </c>
      <c r="H295" s="30" t="e">
        <f>#REF!*(1+#REF!)^(240-A295)</f>
        <v>#REF!</v>
      </c>
      <c r="I295" s="31">
        <f>IF($A295&lt;&gt;"",IF(AND('Mortgage summary'!$E$9="YES",$A295&lt;='Mortgage summary'!$E$10),'Mortgage summary'!$E$11,F295+G295),"")</f>
        <v>6.0000000000000005E-2</v>
      </c>
      <c r="J295" s="5"/>
    </row>
    <row r="296" spans="1:10" x14ac:dyDescent="0.35">
      <c r="A296" s="27">
        <f>IFERROR(IF(A295+1&lt;='Mortgage summary'!$E$5,A295+1,""),"")</f>
        <v>291</v>
      </c>
      <c r="B296" s="28">
        <f>IF(A296&lt;&gt;"",ROUND(IF('Mortgage summary'!$E$12="stale",-PMT(I296/12,'Mortgage summary'!$E$5-A295,E295,0),C296+D296),2),"")</f>
        <v>1288.6099999999999</v>
      </c>
      <c r="C296" s="28">
        <f>IF(A296&lt;&gt;"",IF('Mortgage summary'!$E$12="decrease",E295/('Mortgage summary'!$E$5-A295),IF(B296-D296&gt;E295,E295,B296-D296)),"")</f>
        <v>1225.9167084889682</v>
      </c>
      <c r="D296" s="28">
        <f t="shared" si="9"/>
        <v>62.69329151103161</v>
      </c>
      <c r="E296" s="28">
        <f t="shared" si="10"/>
        <v>11312.741593717352</v>
      </c>
      <c r="F296" s="29">
        <f>IF(A296&lt;&gt;"",'Mortgage summary'!$E$6,"")</f>
        <v>3.5000000000000003E-2</v>
      </c>
      <c r="G296" s="29">
        <f>IF(A296&lt;&gt;"",'Mortgage summary'!$E$7,"")</f>
        <v>2.5000000000000001E-2</v>
      </c>
      <c r="H296" s="30" t="e">
        <f>#REF!*(1+#REF!)^(240-A296)</f>
        <v>#REF!</v>
      </c>
      <c r="I296" s="31">
        <f>IF($A296&lt;&gt;"",IF(AND('Mortgage summary'!$E$9="YES",$A296&lt;='Mortgage summary'!$E$10),'Mortgage summary'!$E$11,F296+G296),"")</f>
        <v>6.0000000000000005E-2</v>
      </c>
      <c r="J296" s="5"/>
    </row>
    <row r="297" spans="1:10" x14ac:dyDescent="0.35">
      <c r="A297" s="27">
        <f>IFERROR(IF(A296+1&lt;='Mortgage summary'!$E$5,A296+1,""),"")</f>
        <v>292</v>
      </c>
      <c r="B297" s="28">
        <f>IF(A297&lt;&gt;"",ROUND(IF('Mortgage summary'!$E$12="stale",-PMT(I297/12,'Mortgage summary'!$E$5-A296,E296,0),C297+D297),2),"")</f>
        <v>1288.5999999999999</v>
      </c>
      <c r="C297" s="28">
        <f>IF(A297&lt;&gt;"",IF('Mortgage summary'!$E$12="decrease",E296/('Mortgage summary'!$E$5-A296),IF(B297-D297&gt;E296,E296,B297-D297)),"")</f>
        <v>1232.036292031413</v>
      </c>
      <c r="D297" s="28">
        <f t="shared" si="9"/>
        <v>56.563707968586762</v>
      </c>
      <c r="E297" s="28">
        <f t="shared" si="10"/>
        <v>10080.705301685939</v>
      </c>
      <c r="F297" s="29">
        <f>IF(A297&lt;&gt;"",'Mortgage summary'!$E$6,"")</f>
        <v>3.5000000000000003E-2</v>
      </c>
      <c r="G297" s="29">
        <f>IF(A297&lt;&gt;"",'Mortgage summary'!$E$7,"")</f>
        <v>2.5000000000000001E-2</v>
      </c>
      <c r="H297" s="30" t="e">
        <f>#REF!*(1+#REF!)^(240-A297)</f>
        <v>#REF!</v>
      </c>
      <c r="I297" s="31">
        <f>IF($A297&lt;&gt;"",IF(AND('Mortgage summary'!$E$9="YES",$A297&lt;='Mortgage summary'!$E$10),'Mortgage summary'!$E$11,F297+G297),"")</f>
        <v>6.0000000000000005E-2</v>
      </c>
      <c r="J297" s="5"/>
    </row>
    <row r="298" spans="1:10" x14ac:dyDescent="0.35">
      <c r="A298" s="27">
        <f>IFERROR(IF(A297+1&lt;='Mortgage summary'!$E$5,A297+1,""),"")</f>
        <v>293</v>
      </c>
      <c r="B298" s="28">
        <f>IF(A298&lt;&gt;"",ROUND(IF('Mortgage summary'!$E$12="stale",-PMT(I298/12,'Mortgage summary'!$E$5-A297,E297,0),C298+D298),2),"")</f>
        <v>1288.6099999999999</v>
      </c>
      <c r="C298" s="28">
        <f>IF(A298&lt;&gt;"",IF('Mortgage summary'!$E$12="decrease",E297/('Mortgage summary'!$E$5-A297),IF(B298-D298&gt;E297,E297,B298-D298)),"")</f>
        <v>1238.2064734915703</v>
      </c>
      <c r="D298" s="28">
        <f t="shared" si="9"/>
        <v>50.4035265084297</v>
      </c>
      <c r="E298" s="28">
        <f t="shared" si="10"/>
        <v>8842.4988281943697</v>
      </c>
      <c r="F298" s="29">
        <f>IF(A298&lt;&gt;"",'Mortgage summary'!$E$6,"")</f>
        <v>3.5000000000000003E-2</v>
      </c>
      <c r="G298" s="29">
        <f>IF(A298&lt;&gt;"",'Mortgage summary'!$E$7,"")</f>
        <v>2.5000000000000001E-2</v>
      </c>
      <c r="H298" s="30" t="e">
        <f>#REF!*(1+#REF!)^(240-A298)</f>
        <v>#REF!</v>
      </c>
      <c r="I298" s="31">
        <f>IF($A298&lt;&gt;"",IF(AND('Mortgage summary'!$E$9="YES",$A298&lt;='Mortgage summary'!$E$10),'Mortgage summary'!$E$11,F298+G298),"")</f>
        <v>6.0000000000000005E-2</v>
      </c>
      <c r="J298" s="5"/>
    </row>
    <row r="299" spans="1:10" x14ac:dyDescent="0.35">
      <c r="A299" s="27">
        <f>IFERROR(IF(A298+1&lt;='Mortgage summary'!$E$5,A298+1,""),"")</f>
        <v>294</v>
      </c>
      <c r="B299" s="28">
        <f>IF(A299&lt;&gt;"",ROUND(IF('Mortgage summary'!$E$12="stale",-PMT(I299/12,'Mortgage summary'!$E$5-A298,E298,0),C299+D299),2),"")</f>
        <v>1288.5999999999999</v>
      </c>
      <c r="C299" s="28">
        <f>IF(A299&lt;&gt;"",IF('Mortgage summary'!$E$12="decrease",E298/('Mortgage summary'!$E$5-A298),IF(B299-D299&gt;E298,E298,B299-D299)),"")</f>
        <v>1244.3875058590281</v>
      </c>
      <c r="D299" s="28">
        <f t="shared" si="9"/>
        <v>44.212494140971849</v>
      </c>
      <c r="E299" s="28">
        <f t="shared" si="10"/>
        <v>7598.1113223353414</v>
      </c>
      <c r="F299" s="29">
        <f>IF(A299&lt;&gt;"",'Mortgage summary'!$E$6,"")</f>
        <v>3.5000000000000003E-2</v>
      </c>
      <c r="G299" s="29">
        <f>IF(A299&lt;&gt;"",'Mortgage summary'!$E$7,"")</f>
        <v>2.5000000000000001E-2</v>
      </c>
      <c r="H299" s="30" t="e">
        <f>#REF!*(1+#REF!)^(240-A299)</f>
        <v>#REF!</v>
      </c>
      <c r="I299" s="31">
        <f>IF($A299&lt;&gt;"",IF(AND('Mortgage summary'!$E$9="YES",$A299&lt;='Mortgage summary'!$E$10),'Mortgage summary'!$E$11,F299+G299),"")</f>
        <v>6.0000000000000005E-2</v>
      </c>
      <c r="J299" s="5"/>
    </row>
    <row r="300" spans="1:10" x14ac:dyDescent="0.35">
      <c r="A300" s="27">
        <f>IFERROR(IF(A299+1&lt;='Mortgage summary'!$E$5,A299+1,""),"")</f>
        <v>295</v>
      </c>
      <c r="B300" s="28">
        <f>IF(A300&lt;&gt;"",ROUND(IF('Mortgage summary'!$E$12="stale",-PMT(I300/12,'Mortgage summary'!$E$5-A299,E299,0),C300+D300),2),"")</f>
        <v>1288.6099999999999</v>
      </c>
      <c r="C300" s="28">
        <f>IF(A300&lt;&gt;"",IF('Mortgage summary'!$E$12="decrease",E299/('Mortgage summary'!$E$5-A299),IF(B300-D300&gt;E299,E299,B300-D300)),"")</f>
        <v>1250.6194433883231</v>
      </c>
      <c r="D300" s="28">
        <f t="shared" si="9"/>
        <v>37.990556611676709</v>
      </c>
      <c r="E300" s="28">
        <f t="shared" si="10"/>
        <v>6347.4918789470184</v>
      </c>
      <c r="F300" s="29">
        <f>IF(A300&lt;&gt;"",'Mortgage summary'!$E$6,"")</f>
        <v>3.5000000000000003E-2</v>
      </c>
      <c r="G300" s="29">
        <f>IF(A300&lt;&gt;"",'Mortgage summary'!$E$7,"")</f>
        <v>2.5000000000000001E-2</v>
      </c>
      <c r="H300" s="30" t="e">
        <f>#REF!*(1+#REF!)^(240-A300)</f>
        <v>#REF!</v>
      </c>
      <c r="I300" s="31">
        <f>IF($A300&lt;&gt;"",IF(AND('Mortgage summary'!$E$9="YES",$A300&lt;='Mortgage summary'!$E$10),'Mortgage summary'!$E$11,F300+G300),"")</f>
        <v>6.0000000000000005E-2</v>
      </c>
      <c r="J300" s="5"/>
    </row>
    <row r="301" spans="1:10" x14ac:dyDescent="0.35">
      <c r="A301" s="27">
        <f>IFERROR(IF(A300+1&lt;='Mortgage summary'!$E$5,A300+1,""),"")</f>
        <v>296</v>
      </c>
      <c r="B301" s="28">
        <f>IF(A301&lt;&gt;"",ROUND(IF('Mortgage summary'!$E$12="stale",-PMT(I301/12,'Mortgage summary'!$E$5-A300,E300,0),C301+D301),2),"")</f>
        <v>1288.5999999999999</v>
      </c>
      <c r="C301" s="28">
        <f>IF(A301&lt;&gt;"",IF('Mortgage summary'!$E$12="decrease",E300/('Mortgage summary'!$E$5-A300),IF(B301-D301&gt;E300,E300,B301-D301)),"")</f>
        <v>1256.8625406052647</v>
      </c>
      <c r="D301" s="28">
        <f t="shared" si="9"/>
        <v>31.737459394735094</v>
      </c>
      <c r="E301" s="28">
        <f t="shared" si="10"/>
        <v>5090.6293383417542</v>
      </c>
      <c r="F301" s="29">
        <f>IF(A301&lt;&gt;"",'Mortgage summary'!$E$6,"")</f>
        <v>3.5000000000000003E-2</v>
      </c>
      <c r="G301" s="29">
        <f>IF(A301&lt;&gt;"",'Mortgage summary'!$E$7,"")</f>
        <v>2.5000000000000001E-2</v>
      </c>
      <c r="H301" s="30" t="e">
        <f>#REF!*(1+#REF!)^(240-A301)</f>
        <v>#REF!</v>
      </c>
      <c r="I301" s="31">
        <f>IF($A301&lt;&gt;"",IF(AND('Mortgage summary'!$E$9="YES",$A301&lt;='Mortgage summary'!$E$10),'Mortgage summary'!$E$11,F301+G301),"")</f>
        <v>6.0000000000000005E-2</v>
      </c>
      <c r="J301" s="5"/>
    </row>
    <row r="302" spans="1:10" x14ac:dyDescent="0.35">
      <c r="A302" s="27">
        <f>IFERROR(IF(A301+1&lt;='Mortgage summary'!$E$5,A301+1,""),"")</f>
        <v>297</v>
      </c>
      <c r="B302" s="28">
        <f>IF(A302&lt;&gt;"",ROUND(IF('Mortgage summary'!$E$12="stale",-PMT(I302/12,'Mortgage summary'!$E$5-A301,E301,0),C302+D302),2),"")</f>
        <v>1288.6099999999999</v>
      </c>
      <c r="C302" s="28">
        <f>IF(A302&lt;&gt;"",IF('Mortgage summary'!$E$12="decrease",E301/('Mortgage summary'!$E$5-A301),IF(B302-D302&gt;E301,E301,B302-D302)),"")</f>
        <v>1263.1568533082911</v>
      </c>
      <c r="D302" s="28">
        <f t="shared" si="9"/>
        <v>25.453146691708771</v>
      </c>
      <c r="E302" s="28">
        <f t="shared" si="10"/>
        <v>3827.4724850334633</v>
      </c>
      <c r="F302" s="29">
        <f>IF(A302&lt;&gt;"",'Mortgage summary'!$E$6,"")</f>
        <v>3.5000000000000003E-2</v>
      </c>
      <c r="G302" s="29">
        <f>IF(A302&lt;&gt;"",'Mortgage summary'!$E$7,"")</f>
        <v>2.5000000000000001E-2</v>
      </c>
      <c r="H302" s="30" t="e">
        <f>#REF!*(1+#REF!)^(240-A302)</f>
        <v>#REF!</v>
      </c>
      <c r="I302" s="31">
        <f>IF($A302&lt;&gt;"",IF(AND('Mortgage summary'!$E$9="YES",$A302&lt;='Mortgage summary'!$E$10),'Mortgage summary'!$E$11,F302+G302),"")</f>
        <v>6.0000000000000005E-2</v>
      </c>
      <c r="J302" s="5"/>
    </row>
    <row r="303" spans="1:10" x14ac:dyDescent="0.35">
      <c r="A303" s="27">
        <f>IFERROR(IF(A302+1&lt;='Mortgage summary'!$E$5,A302+1,""),"")</f>
        <v>298</v>
      </c>
      <c r="B303" s="28">
        <f>IF(A303&lt;&gt;"",ROUND(IF('Mortgage summary'!$E$12="stale",-PMT(I303/12,'Mortgage summary'!$E$5-A302,E302,0),C303+D303),2),"")</f>
        <v>1288.5999999999999</v>
      </c>
      <c r="C303" s="28">
        <f>IF(A303&lt;&gt;"",IF('Mortgage summary'!$E$12="decrease",E302/('Mortgage summary'!$E$5-A302),IF(B303-D303&gt;E302,E302,B303-D303)),"")</f>
        <v>1269.4626375748326</v>
      </c>
      <c r="D303" s="28">
        <f t="shared" si="9"/>
        <v>19.137362425167318</v>
      </c>
      <c r="E303" s="28">
        <f t="shared" si="10"/>
        <v>2558.0098474586307</v>
      </c>
      <c r="F303" s="29">
        <f>IF(A303&lt;&gt;"",'Mortgage summary'!$E$6,"")</f>
        <v>3.5000000000000003E-2</v>
      </c>
      <c r="G303" s="29">
        <f>IF(A303&lt;&gt;"",'Mortgage summary'!$E$7,"")</f>
        <v>2.5000000000000001E-2</v>
      </c>
      <c r="H303" s="30" t="e">
        <f>#REF!*(1+#REF!)^(240-A303)</f>
        <v>#REF!</v>
      </c>
      <c r="I303" s="31">
        <f>IF($A303&lt;&gt;"",IF(AND('Mortgage summary'!$E$9="YES",$A303&lt;='Mortgage summary'!$E$10),'Mortgage summary'!$E$11,F303+G303),"")</f>
        <v>6.0000000000000005E-2</v>
      </c>
      <c r="J303" s="5"/>
    </row>
    <row r="304" spans="1:10" x14ac:dyDescent="0.35">
      <c r="A304" s="27">
        <f>IFERROR(IF(A303+1&lt;='Mortgage summary'!$E$5,A303+1,""),"")</f>
        <v>299</v>
      </c>
      <c r="B304" s="28">
        <f>IF(A304&lt;&gt;"",ROUND(IF('Mortgage summary'!$E$12="stale",-PMT(I304/12,'Mortgage summary'!$E$5-A303,E303,0),C304+D304),2),"")</f>
        <v>1288.6099999999999</v>
      </c>
      <c r="C304" s="28">
        <f>IF(A304&lt;&gt;"",IF('Mortgage summary'!$E$12="decrease",E303/('Mortgage summary'!$E$5-A303),IF(B304-D304&gt;E303,E303,B304-D304)),"")</f>
        <v>1275.8199507627066</v>
      </c>
      <c r="D304" s="28">
        <f t="shared" si="9"/>
        <v>12.790049237293154</v>
      </c>
      <c r="E304" s="28">
        <f t="shared" si="10"/>
        <v>1282.1898966959241</v>
      </c>
      <c r="F304" s="29">
        <f>IF(A304&lt;&gt;"",'Mortgage summary'!$E$6,"")</f>
        <v>3.5000000000000003E-2</v>
      </c>
      <c r="G304" s="29">
        <f>IF(A304&lt;&gt;"",'Mortgage summary'!$E$7,"")</f>
        <v>2.5000000000000001E-2</v>
      </c>
      <c r="H304" s="30" t="e">
        <f>#REF!*(1+#REF!)^(240-A304)</f>
        <v>#REF!</v>
      </c>
      <c r="I304" s="31">
        <f>IF($A304&lt;&gt;"",IF(AND('Mortgage summary'!$E$9="YES",$A304&lt;='Mortgage summary'!$E$10),'Mortgage summary'!$E$11,F304+G304),"")</f>
        <v>6.0000000000000005E-2</v>
      </c>
      <c r="J304" s="5"/>
    </row>
    <row r="305" spans="1:10" s="10" customFormat="1" x14ac:dyDescent="0.35">
      <c r="A305" s="32">
        <f>IFERROR(IF(A304+1&lt;='Mortgage summary'!$E$5,A304+1,""),"")</f>
        <v>300</v>
      </c>
      <c r="B305" s="28">
        <f>IF(A305&lt;&gt;"",ROUND(IF('Mortgage summary'!$E$12="stale",-PMT(I305/12,'Mortgage summary'!$E$5-A304,E304,0),C305+D305),2),"")</f>
        <v>1288.5999999999999</v>
      </c>
      <c r="C305" s="28">
        <f>IF(A305&lt;&gt;"",IF('Mortgage summary'!$E$12="decrease",E304/('Mortgage summary'!$E$5-A304),IF(B305-D305&gt;E304,E304,B305-D305)),"")</f>
        <v>1282.1890505165202</v>
      </c>
      <c r="D305" s="33">
        <f t="shared" si="9"/>
        <v>6.4109494834796203</v>
      </c>
      <c r="E305" s="33">
        <f t="shared" si="10"/>
        <v>8.4617940387943236E-4</v>
      </c>
      <c r="F305" s="34">
        <f>IF(A305&lt;&gt;"",'Mortgage summary'!$E$6,"")</f>
        <v>3.5000000000000003E-2</v>
      </c>
      <c r="G305" s="34">
        <f>IF(A305&lt;&gt;"",'Mortgage summary'!$E$7,"")</f>
        <v>2.5000000000000001E-2</v>
      </c>
      <c r="H305" s="35" t="e">
        <f>#REF!*(1+#REF!)^(240-A305)</f>
        <v>#REF!</v>
      </c>
      <c r="I305" s="31">
        <f>IF($A305&lt;&gt;"",IF(AND('Mortgage summary'!$E$9="YES",$A305&lt;='Mortgage summary'!$E$10),'Mortgage summary'!$E$11,F305+G305),"")</f>
        <v>6.0000000000000005E-2</v>
      </c>
      <c r="J305" s="9"/>
    </row>
    <row r="306" spans="1:10" x14ac:dyDescent="0.35">
      <c r="A306" s="27" t="str">
        <f>IFERROR(IF(A305+1&lt;='Mortgage summary'!$E$5,A305+1,""),"")</f>
        <v/>
      </c>
      <c r="B306" s="28" t="str">
        <f>IF(A306&lt;&gt;"",ROUND(IF('Mortgage summary'!$E$12="stale",-PMT(I306/12,'Mortgage summary'!$E$5-A305,E305,0),C306+D306),2),"")</f>
        <v/>
      </c>
      <c r="C306" s="28" t="str">
        <f>IF(A306&lt;&gt;"",IF('Mortgage summary'!$E$12="decrease",E305/('Mortgage summary'!$E$5-A305),IF(B306-D306&gt;E305,E305,B306-D306)),"")</f>
        <v/>
      </c>
      <c r="D306" s="28" t="str">
        <f t="shared" si="9"/>
        <v/>
      </c>
      <c r="E306" s="28" t="str">
        <f t="shared" si="10"/>
        <v/>
      </c>
      <c r="F306" s="29" t="str">
        <f>IF(A306&lt;&gt;"",'Mortgage summary'!$E$6,"")</f>
        <v/>
      </c>
      <c r="G306" s="29" t="str">
        <f>IF(A306&lt;&gt;"",'Mortgage summary'!$E$7,"")</f>
        <v/>
      </c>
      <c r="H306" s="30" t="e">
        <f>#REF!*(1+#REF!)^(240-A306)</f>
        <v>#REF!</v>
      </c>
      <c r="I306" s="31" t="str">
        <f>IF($A306&lt;&gt;"",IF(AND('Mortgage summary'!$E$9="YES",$A306&lt;='Mortgage summary'!$E$10),'Mortgage summary'!$E$11,F306+G306),"")</f>
        <v/>
      </c>
      <c r="J306" s="5"/>
    </row>
    <row r="307" spans="1:10" x14ac:dyDescent="0.35">
      <c r="A307" s="27" t="str">
        <f>IFERROR(IF(A306+1&lt;='Mortgage summary'!$E$5,A306+1,""),"")</f>
        <v/>
      </c>
      <c r="B307" s="28" t="str">
        <f>IF(A307&lt;&gt;"",ROUND(IF('Mortgage summary'!$E$12="stale",-PMT(I307/12,'Mortgage summary'!$E$5-A306,E306,0),C307+D307),2),"")</f>
        <v/>
      </c>
      <c r="C307" s="28" t="str">
        <f>IF(A307&lt;&gt;"",IF('Mortgage summary'!$E$12="decrease",E306/('Mortgage summary'!$E$5-A306),IF(B307-D307&gt;E306,E306,B307-D307)),"")</f>
        <v/>
      </c>
      <c r="D307" s="28" t="str">
        <f t="shared" si="9"/>
        <v/>
      </c>
      <c r="E307" s="28" t="str">
        <f t="shared" si="10"/>
        <v/>
      </c>
      <c r="F307" s="29" t="str">
        <f>IF(A307&lt;&gt;"",'Mortgage summary'!$E$6,"")</f>
        <v/>
      </c>
      <c r="G307" s="29" t="str">
        <f>IF(A307&lt;&gt;"",'Mortgage summary'!$E$7,"")</f>
        <v/>
      </c>
      <c r="H307" s="30" t="e">
        <f>#REF!*(1+#REF!)^(240-A307)</f>
        <v>#REF!</v>
      </c>
      <c r="I307" s="31" t="str">
        <f>IF($A307&lt;&gt;"",IF(AND('Mortgage summary'!$E$9="YES",$A307&lt;='Mortgage summary'!$E$10),'Mortgage summary'!$E$11,F307+G307),"")</f>
        <v/>
      </c>
      <c r="J307" s="5"/>
    </row>
    <row r="308" spans="1:10" x14ac:dyDescent="0.35">
      <c r="A308" s="27" t="str">
        <f>IFERROR(IF(A307+1&lt;='Mortgage summary'!$E$5,A307+1,""),"")</f>
        <v/>
      </c>
      <c r="B308" s="28" t="str">
        <f>IF(A308&lt;&gt;"",ROUND(IF('Mortgage summary'!$E$12="stale",-PMT(I308/12,'Mortgage summary'!$E$5-A307,E307,0),C308+D308),2),"")</f>
        <v/>
      </c>
      <c r="C308" s="28" t="str">
        <f>IF(A308&lt;&gt;"",IF('Mortgage summary'!$E$12="decrease",E307/('Mortgage summary'!$E$5-A307),IF(B308-D308&gt;E307,E307,B308-D308)),"")</f>
        <v/>
      </c>
      <c r="D308" s="28" t="str">
        <f t="shared" si="9"/>
        <v/>
      </c>
      <c r="E308" s="28" t="str">
        <f t="shared" si="10"/>
        <v/>
      </c>
      <c r="F308" s="29" t="str">
        <f>IF(A308&lt;&gt;"",'Mortgage summary'!$E$6,"")</f>
        <v/>
      </c>
      <c r="G308" s="29" t="str">
        <f>IF(A308&lt;&gt;"",'Mortgage summary'!$E$7,"")</f>
        <v/>
      </c>
      <c r="H308" s="30" t="e">
        <f>#REF!*(1+#REF!)^(240-A308)</f>
        <v>#REF!</v>
      </c>
      <c r="I308" s="31" t="str">
        <f>IF($A308&lt;&gt;"",IF(AND('Mortgage summary'!$E$9="YES",$A308&lt;='Mortgage summary'!$E$10),'Mortgage summary'!$E$11,F308+G308),"")</f>
        <v/>
      </c>
      <c r="J308" s="5"/>
    </row>
    <row r="309" spans="1:10" x14ac:dyDescent="0.35">
      <c r="A309" s="27" t="str">
        <f>IFERROR(IF(A308+1&lt;='Mortgage summary'!$E$5,A308+1,""),"")</f>
        <v/>
      </c>
      <c r="B309" s="28" t="str">
        <f>IF(A309&lt;&gt;"",ROUND(IF('Mortgage summary'!$E$12="stale",-PMT(I309/12,'Mortgage summary'!$E$5-A308,E308,0),C309+D309),2),"")</f>
        <v/>
      </c>
      <c r="C309" s="28" t="str">
        <f>IF(A309&lt;&gt;"",IF('Mortgage summary'!$E$12="decrease",E308/('Mortgage summary'!$E$5-A308),IF(B309-D309&gt;E308,E308,B309-D309)),"")</f>
        <v/>
      </c>
      <c r="D309" s="28" t="str">
        <f t="shared" si="9"/>
        <v/>
      </c>
      <c r="E309" s="28" t="str">
        <f t="shared" si="10"/>
        <v/>
      </c>
      <c r="F309" s="29" t="str">
        <f>IF(A309&lt;&gt;"",'Mortgage summary'!$E$6,"")</f>
        <v/>
      </c>
      <c r="G309" s="29" t="str">
        <f>IF(A309&lt;&gt;"",'Mortgage summary'!$E$7,"")</f>
        <v/>
      </c>
      <c r="H309" s="30" t="e">
        <f>#REF!*(1+#REF!)^(240-A309)</f>
        <v>#REF!</v>
      </c>
      <c r="I309" s="31" t="str">
        <f>IF($A309&lt;&gt;"",IF(AND('Mortgage summary'!$E$9="YES",$A309&lt;='Mortgage summary'!$E$10),'Mortgage summary'!$E$11,F309+G309),"")</f>
        <v/>
      </c>
      <c r="J309" s="5"/>
    </row>
    <row r="310" spans="1:10" x14ac:dyDescent="0.35">
      <c r="A310" s="27" t="str">
        <f>IFERROR(IF(A309+1&lt;='Mortgage summary'!$E$5,A309+1,""),"")</f>
        <v/>
      </c>
      <c r="B310" s="28" t="str">
        <f>IF(A310&lt;&gt;"",ROUND(IF('Mortgage summary'!$E$12="stale",-PMT(I310/12,'Mortgage summary'!$E$5-A309,E309,0),C310+D310),2),"")</f>
        <v/>
      </c>
      <c r="C310" s="28" t="str">
        <f>IF(A310&lt;&gt;"",IF('Mortgage summary'!$E$12="decrease",E309/('Mortgage summary'!$E$5-A309),IF(B310-D310&gt;E309,E309,B310-D310)),"")</f>
        <v/>
      </c>
      <c r="D310" s="28" t="str">
        <f t="shared" si="9"/>
        <v/>
      </c>
      <c r="E310" s="28" t="str">
        <f t="shared" si="10"/>
        <v/>
      </c>
      <c r="F310" s="29" t="str">
        <f>IF(A310&lt;&gt;"",'Mortgage summary'!$E$6,"")</f>
        <v/>
      </c>
      <c r="G310" s="29" t="str">
        <f>IF(A310&lt;&gt;"",'Mortgage summary'!$E$7,"")</f>
        <v/>
      </c>
      <c r="H310" s="30" t="e">
        <f>#REF!*(1+#REF!)^(240-A310)</f>
        <v>#REF!</v>
      </c>
      <c r="I310" s="31" t="str">
        <f>IF($A310&lt;&gt;"",IF(AND('Mortgage summary'!$E$9="YES",$A310&lt;='Mortgage summary'!$E$10),'Mortgage summary'!$E$11,F310+G310),"")</f>
        <v/>
      </c>
      <c r="J310" s="5"/>
    </row>
    <row r="311" spans="1:10" x14ac:dyDescent="0.35">
      <c r="A311" s="27" t="str">
        <f>IFERROR(IF(A310+1&lt;='Mortgage summary'!$E$5,A310+1,""),"")</f>
        <v/>
      </c>
      <c r="B311" s="28" t="str">
        <f>IF(A311&lt;&gt;"",ROUND(IF('Mortgage summary'!$E$12="stale",-PMT(I311/12,'Mortgage summary'!$E$5-A310,E310,0),C311+D311),2),"")</f>
        <v/>
      </c>
      <c r="C311" s="28" t="str">
        <f>IF(A311&lt;&gt;"",IF('Mortgage summary'!$E$12="decrease",E310/('Mortgage summary'!$E$5-A310),IF(B311-D311&gt;E310,E310,B311-D311)),"")</f>
        <v/>
      </c>
      <c r="D311" s="28" t="str">
        <f t="shared" si="9"/>
        <v/>
      </c>
      <c r="E311" s="28" t="str">
        <f t="shared" si="10"/>
        <v/>
      </c>
      <c r="F311" s="29" t="str">
        <f>IF(A311&lt;&gt;"",'Mortgage summary'!$E$6,"")</f>
        <v/>
      </c>
      <c r="G311" s="29" t="str">
        <f>IF(A311&lt;&gt;"",'Mortgage summary'!$E$7,"")</f>
        <v/>
      </c>
      <c r="H311" s="30" t="e">
        <f>#REF!*(1+#REF!)^(240-A311)</f>
        <v>#REF!</v>
      </c>
      <c r="I311" s="31" t="str">
        <f>IF($A311&lt;&gt;"",IF(AND('Mortgage summary'!$E$9="YES",$A311&lt;='Mortgage summary'!$E$10),'Mortgage summary'!$E$11,F311+G311),"")</f>
        <v/>
      </c>
      <c r="J311" s="5"/>
    </row>
    <row r="312" spans="1:10" x14ac:dyDescent="0.35">
      <c r="A312" s="27" t="str">
        <f>IFERROR(IF(A311+1&lt;='Mortgage summary'!$E$5,A311+1,""),"")</f>
        <v/>
      </c>
      <c r="B312" s="28" t="str">
        <f>IF(A312&lt;&gt;"",ROUND(IF('Mortgage summary'!$E$12="stale",-PMT(I312/12,'Mortgage summary'!$E$5-A311,E311,0),C312+D312),2),"")</f>
        <v/>
      </c>
      <c r="C312" s="28" t="str">
        <f>IF(A312&lt;&gt;"",IF('Mortgage summary'!$E$12="decrease",E311/('Mortgage summary'!$E$5-A311),IF(B312-D312&gt;E311,E311,B312-D312)),"")</f>
        <v/>
      </c>
      <c r="D312" s="28" t="str">
        <f t="shared" si="9"/>
        <v/>
      </c>
      <c r="E312" s="28" t="str">
        <f t="shared" si="10"/>
        <v/>
      </c>
      <c r="F312" s="29" t="str">
        <f>IF(A312&lt;&gt;"",'Mortgage summary'!$E$6,"")</f>
        <v/>
      </c>
      <c r="G312" s="29" t="str">
        <f>IF(A312&lt;&gt;"",'Mortgage summary'!$E$7,"")</f>
        <v/>
      </c>
      <c r="H312" s="30" t="e">
        <f>#REF!*(1+#REF!)^(240-A312)</f>
        <v>#REF!</v>
      </c>
      <c r="I312" s="31" t="str">
        <f>IF($A312&lt;&gt;"",IF(AND('Mortgage summary'!$E$9="YES",$A312&lt;='Mortgage summary'!$E$10),'Mortgage summary'!$E$11,F312+G312),"")</f>
        <v/>
      </c>
      <c r="J312" s="5"/>
    </row>
    <row r="313" spans="1:10" x14ac:dyDescent="0.35">
      <c r="A313" s="27" t="str">
        <f>IFERROR(IF(A312+1&lt;='Mortgage summary'!$E$5,A312+1,""),"")</f>
        <v/>
      </c>
      <c r="B313" s="28" t="str">
        <f>IF(A313&lt;&gt;"",ROUND(IF('Mortgage summary'!$E$12="stale",-PMT(I313/12,'Mortgage summary'!$E$5-A312,E312,0),C313+D313),2),"")</f>
        <v/>
      </c>
      <c r="C313" s="28" t="str">
        <f>IF(A313&lt;&gt;"",IF('Mortgage summary'!$E$12="decrease",E312/('Mortgage summary'!$E$5-A312),IF(B313-D313&gt;E312,E312,B313-D313)),"")</f>
        <v/>
      </c>
      <c r="D313" s="28" t="str">
        <f t="shared" si="9"/>
        <v/>
      </c>
      <c r="E313" s="28" t="str">
        <f t="shared" si="10"/>
        <v/>
      </c>
      <c r="F313" s="29" t="str">
        <f>IF(A313&lt;&gt;"",'Mortgage summary'!$E$6,"")</f>
        <v/>
      </c>
      <c r="G313" s="29" t="str">
        <f>IF(A313&lt;&gt;"",'Mortgage summary'!$E$7,"")</f>
        <v/>
      </c>
      <c r="H313" s="30" t="e">
        <f>#REF!*(1+#REF!)^(240-A313)</f>
        <v>#REF!</v>
      </c>
      <c r="I313" s="31" t="str">
        <f>IF($A313&lt;&gt;"",IF(AND('Mortgage summary'!$E$9="YES",$A313&lt;='Mortgage summary'!$E$10),'Mortgage summary'!$E$11,F313+G313),"")</f>
        <v/>
      </c>
      <c r="J313" s="5"/>
    </row>
    <row r="314" spans="1:10" x14ac:dyDescent="0.35">
      <c r="A314" s="27" t="str">
        <f>IFERROR(IF(A313+1&lt;='Mortgage summary'!$E$5,A313+1,""),"")</f>
        <v/>
      </c>
      <c r="B314" s="28" t="str">
        <f>IF(A314&lt;&gt;"",ROUND(IF('Mortgage summary'!$E$12="stale",-PMT(I314/12,'Mortgage summary'!$E$5-A313,E313,0),C314+D314),2),"")</f>
        <v/>
      </c>
      <c r="C314" s="28" t="str">
        <f>IF(A314&lt;&gt;"",IF('Mortgage summary'!$E$12="decrease",E313/('Mortgage summary'!$E$5-A313),IF(B314-D314&gt;E313,E313,B314-D314)),"")</f>
        <v/>
      </c>
      <c r="D314" s="28" t="str">
        <f t="shared" si="9"/>
        <v/>
      </c>
      <c r="E314" s="28" t="str">
        <f t="shared" si="10"/>
        <v/>
      </c>
      <c r="F314" s="29" t="str">
        <f>IF(A314&lt;&gt;"",'Mortgage summary'!$E$6,"")</f>
        <v/>
      </c>
      <c r="G314" s="29" t="str">
        <f>IF(A314&lt;&gt;"",'Mortgage summary'!$E$7,"")</f>
        <v/>
      </c>
      <c r="H314" s="30" t="e">
        <f>#REF!*(1+#REF!)^(240-A314)</f>
        <v>#REF!</v>
      </c>
      <c r="I314" s="31" t="str">
        <f>IF($A314&lt;&gt;"",IF(AND('Mortgage summary'!$E$9="YES",$A314&lt;='Mortgage summary'!$E$10),'Mortgage summary'!$E$11,F314+G314),"")</f>
        <v/>
      </c>
      <c r="J314" s="5"/>
    </row>
    <row r="315" spans="1:10" x14ac:dyDescent="0.35">
      <c r="A315" s="27" t="str">
        <f>IFERROR(IF(A314+1&lt;='Mortgage summary'!$E$5,A314+1,""),"")</f>
        <v/>
      </c>
      <c r="B315" s="28" t="str">
        <f>IF(A315&lt;&gt;"",ROUND(IF('Mortgage summary'!$E$12="stale",-PMT(I315/12,'Mortgage summary'!$E$5-A314,E314,0),C315+D315),2),"")</f>
        <v/>
      </c>
      <c r="C315" s="28" t="str">
        <f>IF(A315&lt;&gt;"",IF('Mortgage summary'!$E$12="decrease",E314/('Mortgage summary'!$E$5-A314),IF(B315-D315&gt;E314,E314,B315-D315)),"")</f>
        <v/>
      </c>
      <c r="D315" s="28" t="str">
        <f t="shared" si="9"/>
        <v/>
      </c>
      <c r="E315" s="28" t="str">
        <f t="shared" si="10"/>
        <v/>
      </c>
      <c r="F315" s="29" t="str">
        <f>IF(A315&lt;&gt;"",'Mortgage summary'!$E$6,"")</f>
        <v/>
      </c>
      <c r="G315" s="29" t="str">
        <f>IF(A315&lt;&gt;"",'Mortgage summary'!$E$7,"")</f>
        <v/>
      </c>
      <c r="H315" s="30" t="e">
        <f>#REF!*(1+#REF!)^(240-A315)</f>
        <v>#REF!</v>
      </c>
      <c r="I315" s="31" t="str">
        <f>IF($A315&lt;&gt;"",IF(AND('Mortgage summary'!$E$9="YES",$A315&lt;='Mortgage summary'!$E$10),'Mortgage summary'!$E$11,F315+G315),"")</f>
        <v/>
      </c>
      <c r="J315" s="5"/>
    </row>
    <row r="316" spans="1:10" x14ac:dyDescent="0.35">
      <c r="A316" s="27" t="str">
        <f>IFERROR(IF(A315+1&lt;='Mortgage summary'!$E$5,A315+1,""),"")</f>
        <v/>
      </c>
      <c r="B316" s="28" t="str">
        <f>IF(A316&lt;&gt;"",ROUND(IF('Mortgage summary'!$E$12="stale",-PMT(I316/12,'Mortgage summary'!$E$5-A315,E315,0),C316+D316),2),"")</f>
        <v/>
      </c>
      <c r="C316" s="28" t="str">
        <f>IF(A316&lt;&gt;"",IF('Mortgage summary'!$E$12="decrease",E315/('Mortgage summary'!$E$5-A315),IF(B316-D316&gt;E315,E315,B316-D316)),"")</f>
        <v/>
      </c>
      <c r="D316" s="28" t="str">
        <f t="shared" si="9"/>
        <v/>
      </c>
      <c r="E316" s="28" t="str">
        <f t="shared" si="10"/>
        <v/>
      </c>
      <c r="F316" s="29" t="str">
        <f>IF(A316&lt;&gt;"",'Mortgage summary'!$E$6,"")</f>
        <v/>
      </c>
      <c r="G316" s="29" t="str">
        <f>IF(A316&lt;&gt;"",'Mortgage summary'!$E$7,"")</f>
        <v/>
      </c>
      <c r="H316" s="30" t="e">
        <f>#REF!*(1+#REF!)^(240-A316)</f>
        <v>#REF!</v>
      </c>
      <c r="I316" s="31" t="str">
        <f>IF($A316&lt;&gt;"",IF(AND('Mortgage summary'!$E$9="YES",$A316&lt;='Mortgage summary'!$E$10),'Mortgage summary'!$E$11,F316+G316),"")</f>
        <v/>
      </c>
      <c r="J316" s="5"/>
    </row>
    <row r="317" spans="1:10" s="10" customFormat="1" x14ac:dyDescent="0.35">
      <c r="A317" s="32" t="str">
        <f>IFERROR(IF(A316+1&lt;='Mortgage summary'!$E$5,A316+1,""),"")</f>
        <v/>
      </c>
      <c r="B317" s="28" t="str">
        <f>IF(A317&lt;&gt;"",ROUND(IF('Mortgage summary'!$E$12="stale",-PMT(I317/12,'Mortgage summary'!$E$5-A316,E316,0),C317+D317),2),"")</f>
        <v/>
      </c>
      <c r="C317" s="28" t="str">
        <f>IF(A317&lt;&gt;"",IF('Mortgage summary'!$E$12="decrease",E316/('Mortgage summary'!$E$5-A316),IF(B317-D317&gt;E316,E316,B317-D317)),"")</f>
        <v/>
      </c>
      <c r="D317" s="33" t="str">
        <f t="shared" si="9"/>
        <v/>
      </c>
      <c r="E317" s="33" t="str">
        <f t="shared" si="10"/>
        <v/>
      </c>
      <c r="F317" s="34" t="str">
        <f>IF(A317&lt;&gt;"",'Mortgage summary'!$E$6,"")</f>
        <v/>
      </c>
      <c r="G317" s="34" t="str">
        <f>IF(A317&lt;&gt;"",'Mortgage summary'!$E$7,"")</f>
        <v/>
      </c>
      <c r="H317" s="35" t="e">
        <f>#REF!*(1+#REF!)^(240-A317)</f>
        <v>#REF!</v>
      </c>
      <c r="I317" s="31" t="str">
        <f>IF($A317&lt;&gt;"",IF(AND('Mortgage summary'!$E$9="YES",$A317&lt;='Mortgage summary'!$E$10),'Mortgage summary'!$E$11,F317+G317),"")</f>
        <v/>
      </c>
      <c r="J317" s="9"/>
    </row>
    <row r="318" spans="1:10" x14ac:dyDescent="0.35">
      <c r="A318" s="27" t="str">
        <f>IFERROR(IF(A317+1&lt;='Mortgage summary'!$E$5,A317+1,""),"")</f>
        <v/>
      </c>
      <c r="B318" s="28" t="str">
        <f>IF(A318&lt;&gt;"",ROUND(IF('Mortgage summary'!$E$12="stale",-PMT(I318/12,'Mortgage summary'!$E$5-A317,E317,0),C318+D318),2),"")</f>
        <v/>
      </c>
      <c r="C318" s="28" t="str">
        <f>IF(A318&lt;&gt;"",IF('Mortgage summary'!$E$12="decrease",E317/('Mortgage summary'!$E$5-A317),IF(B318-D318&gt;E317,E317,B318-D318)),"")</f>
        <v/>
      </c>
      <c r="D318" s="28" t="str">
        <f t="shared" si="9"/>
        <v/>
      </c>
      <c r="E318" s="28" t="str">
        <f t="shared" si="10"/>
        <v/>
      </c>
      <c r="F318" s="29" t="str">
        <f>IF(A318&lt;&gt;"",'Mortgage summary'!$E$6,"")</f>
        <v/>
      </c>
      <c r="G318" s="29" t="str">
        <f>IF(A318&lt;&gt;"",'Mortgage summary'!$E$7,"")</f>
        <v/>
      </c>
      <c r="H318" s="30" t="e">
        <f>#REF!*(1+#REF!)^(240-A318)</f>
        <v>#REF!</v>
      </c>
      <c r="I318" s="31" t="str">
        <f>IF($A318&lt;&gt;"",IF(AND('Mortgage summary'!$E$9="YES",$A318&lt;='Mortgage summary'!$E$10),'Mortgage summary'!$E$11,F318+G318),"")</f>
        <v/>
      </c>
      <c r="J318" s="5"/>
    </row>
    <row r="319" spans="1:10" x14ac:dyDescent="0.35">
      <c r="A319" s="27" t="str">
        <f>IFERROR(IF(A318+1&lt;='Mortgage summary'!$E$5,A318+1,""),"")</f>
        <v/>
      </c>
      <c r="B319" s="28" t="str">
        <f>IF(A319&lt;&gt;"",ROUND(IF('Mortgage summary'!$E$12="stale",-PMT(I319/12,'Mortgage summary'!$E$5-A318,E318,0),C319+D319),2),"")</f>
        <v/>
      </c>
      <c r="C319" s="28" t="str">
        <f>IF(A319&lt;&gt;"",IF('Mortgage summary'!$E$12="decrease",E318/('Mortgage summary'!$E$5-A318),IF(B319-D319&gt;E318,E318,B319-D319)),"")</f>
        <v/>
      </c>
      <c r="D319" s="28" t="str">
        <f t="shared" si="9"/>
        <v/>
      </c>
      <c r="E319" s="28" t="str">
        <f t="shared" si="10"/>
        <v/>
      </c>
      <c r="F319" s="29" t="str">
        <f>IF(A319&lt;&gt;"",'Mortgage summary'!$E$6,"")</f>
        <v/>
      </c>
      <c r="G319" s="29" t="str">
        <f>IF(A319&lt;&gt;"",'Mortgage summary'!$E$7,"")</f>
        <v/>
      </c>
      <c r="H319" s="30" t="e">
        <f>#REF!*(1+#REF!)^(240-A319)</f>
        <v>#REF!</v>
      </c>
      <c r="I319" s="31" t="str">
        <f>IF($A319&lt;&gt;"",IF(AND('Mortgage summary'!$E$9="YES",$A319&lt;='Mortgage summary'!$E$10),'Mortgage summary'!$E$11,F319+G319),"")</f>
        <v/>
      </c>
      <c r="J319" s="5"/>
    </row>
    <row r="320" spans="1:10" x14ac:dyDescent="0.35">
      <c r="A320" s="27" t="str">
        <f>IFERROR(IF(A319+1&lt;='Mortgage summary'!$E$5,A319+1,""),"")</f>
        <v/>
      </c>
      <c r="B320" s="28" t="str">
        <f>IF(A320&lt;&gt;"",ROUND(IF('Mortgage summary'!$E$12="stale",-PMT(I320/12,'Mortgage summary'!$E$5-A319,E319,0),C320+D320),2),"")</f>
        <v/>
      </c>
      <c r="C320" s="28" t="str">
        <f>IF(A320&lt;&gt;"",IF('Mortgage summary'!$E$12="decrease",E319/('Mortgage summary'!$E$5-A319),IF(B320-D320&gt;E319,E319,B320-D320)),"")</f>
        <v/>
      </c>
      <c r="D320" s="28" t="str">
        <f t="shared" si="9"/>
        <v/>
      </c>
      <c r="E320" s="28" t="str">
        <f t="shared" si="10"/>
        <v/>
      </c>
      <c r="F320" s="29" t="str">
        <f>IF(A320&lt;&gt;"",'Mortgage summary'!$E$6,"")</f>
        <v/>
      </c>
      <c r="G320" s="29" t="str">
        <f>IF(A320&lt;&gt;"",'Mortgage summary'!$E$7,"")</f>
        <v/>
      </c>
      <c r="H320" s="30" t="e">
        <f>#REF!*(1+#REF!)^(240-A320)</f>
        <v>#REF!</v>
      </c>
      <c r="I320" s="31" t="str">
        <f>IF($A320&lt;&gt;"",IF(AND('Mortgage summary'!$E$9="YES",$A320&lt;='Mortgage summary'!$E$10),'Mortgage summary'!$E$11,F320+G320),"")</f>
        <v/>
      </c>
      <c r="J320" s="5"/>
    </row>
    <row r="321" spans="1:10" x14ac:dyDescent="0.35">
      <c r="A321" s="27" t="str">
        <f>IFERROR(IF(A320+1&lt;='Mortgage summary'!$E$5,A320+1,""),"")</f>
        <v/>
      </c>
      <c r="B321" s="28" t="str">
        <f>IF(A321&lt;&gt;"",ROUND(IF('Mortgage summary'!$E$12="stale",-PMT(I321/12,'Mortgage summary'!$E$5-A320,E320,0),C321+D321),2),"")</f>
        <v/>
      </c>
      <c r="C321" s="28" t="str">
        <f>IF(A321&lt;&gt;"",IF('Mortgage summary'!$E$12="decrease",E320/('Mortgage summary'!$E$5-A320),IF(B321-D321&gt;E320,E320,B321-D321)),"")</f>
        <v/>
      </c>
      <c r="D321" s="28" t="str">
        <f t="shared" si="9"/>
        <v/>
      </c>
      <c r="E321" s="28" t="str">
        <f t="shared" si="10"/>
        <v/>
      </c>
      <c r="F321" s="29" t="str">
        <f>IF(A321&lt;&gt;"",'Mortgage summary'!$E$6,"")</f>
        <v/>
      </c>
      <c r="G321" s="29" t="str">
        <f>IF(A321&lt;&gt;"",'Mortgage summary'!$E$7,"")</f>
        <v/>
      </c>
      <c r="H321" s="30" t="e">
        <f>#REF!*(1+#REF!)^(240-A321)</f>
        <v>#REF!</v>
      </c>
      <c r="I321" s="31" t="str">
        <f>IF($A321&lt;&gt;"",IF(AND('Mortgage summary'!$E$9="YES",$A321&lt;='Mortgage summary'!$E$10),'Mortgage summary'!$E$11,F321+G321),"")</f>
        <v/>
      </c>
      <c r="J321" s="5"/>
    </row>
    <row r="322" spans="1:10" x14ac:dyDescent="0.35">
      <c r="A322" s="27" t="str">
        <f>IFERROR(IF(A321+1&lt;='Mortgage summary'!$E$5,A321+1,""),"")</f>
        <v/>
      </c>
      <c r="B322" s="28" t="str">
        <f>IF(A322&lt;&gt;"",ROUND(IF('Mortgage summary'!$E$12="stale",-PMT(I322/12,'Mortgage summary'!$E$5-A321,E321,0),C322+D322),2),"")</f>
        <v/>
      </c>
      <c r="C322" s="28" t="str">
        <f>IF(A322&lt;&gt;"",IF('Mortgage summary'!$E$12="decrease",E321/('Mortgage summary'!$E$5-A321),IF(B322-D322&gt;E321,E321,B322-D322)),"")</f>
        <v/>
      </c>
      <c r="D322" s="28" t="str">
        <f t="shared" si="9"/>
        <v/>
      </c>
      <c r="E322" s="28" t="str">
        <f t="shared" si="10"/>
        <v/>
      </c>
      <c r="F322" s="29" t="str">
        <f>IF(A322&lt;&gt;"",'Mortgage summary'!$E$6,"")</f>
        <v/>
      </c>
      <c r="G322" s="29" t="str">
        <f>IF(A322&lt;&gt;"",'Mortgage summary'!$E$7,"")</f>
        <v/>
      </c>
      <c r="H322" s="30" t="e">
        <f>#REF!*(1+#REF!)^(240-A322)</f>
        <v>#REF!</v>
      </c>
      <c r="I322" s="31" t="str">
        <f>IF($A322&lt;&gt;"",IF(AND('Mortgage summary'!$E$9="YES",$A322&lt;='Mortgage summary'!$E$10),'Mortgage summary'!$E$11,F322+G322),"")</f>
        <v/>
      </c>
      <c r="J322" s="5"/>
    </row>
    <row r="323" spans="1:10" x14ac:dyDescent="0.35">
      <c r="A323" s="27" t="str">
        <f>IFERROR(IF(A322+1&lt;='Mortgage summary'!$E$5,A322+1,""),"")</f>
        <v/>
      </c>
      <c r="B323" s="28" t="str">
        <f>IF(A323&lt;&gt;"",ROUND(IF('Mortgage summary'!$E$12="stale",-PMT(I323/12,'Mortgage summary'!$E$5-A322,E322,0),C323+D323),2),"")</f>
        <v/>
      </c>
      <c r="C323" s="28" t="str">
        <f>IF(A323&lt;&gt;"",IF('Mortgage summary'!$E$12="decrease",E322/('Mortgage summary'!$E$5-A322),IF(B323-D323&gt;E322,E322,B323-D323)),"")</f>
        <v/>
      </c>
      <c r="D323" s="28" t="str">
        <f t="shared" si="9"/>
        <v/>
      </c>
      <c r="E323" s="28" t="str">
        <f t="shared" si="10"/>
        <v/>
      </c>
      <c r="F323" s="29" t="str">
        <f>IF(A323&lt;&gt;"",'Mortgage summary'!$E$6,"")</f>
        <v/>
      </c>
      <c r="G323" s="29" t="str">
        <f>IF(A323&lt;&gt;"",'Mortgage summary'!$E$7,"")</f>
        <v/>
      </c>
      <c r="H323" s="30" t="e">
        <f>#REF!*(1+#REF!)^(240-A323)</f>
        <v>#REF!</v>
      </c>
      <c r="I323" s="31" t="str">
        <f>IF($A323&lt;&gt;"",IF(AND('Mortgage summary'!$E$9="YES",$A323&lt;='Mortgage summary'!$E$10),'Mortgage summary'!$E$11,F323+G323),"")</f>
        <v/>
      </c>
      <c r="J323" s="5"/>
    </row>
    <row r="324" spans="1:10" x14ac:dyDescent="0.35">
      <c r="A324" s="27" t="str">
        <f>IFERROR(IF(A323+1&lt;='Mortgage summary'!$E$5,A323+1,""),"")</f>
        <v/>
      </c>
      <c r="B324" s="28" t="str">
        <f>IF(A324&lt;&gt;"",ROUND(IF('Mortgage summary'!$E$12="stale",-PMT(I324/12,'Mortgage summary'!$E$5-A323,E323,0),C324+D324),2),"")</f>
        <v/>
      </c>
      <c r="C324" s="28" t="str">
        <f>IF(A324&lt;&gt;"",IF('Mortgage summary'!$E$12="decrease",E323/('Mortgage summary'!$E$5-A323),IF(B324-D324&gt;E323,E323,B324-D324)),"")</f>
        <v/>
      </c>
      <c r="D324" s="28" t="str">
        <f t="shared" si="9"/>
        <v/>
      </c>
      <c r="E324" s="28" t="str">
        <f t="shared" si="10"/>
        <v/>
      </c>
      <c r="F324" s="29" t="str">
        <f>IF(A324&lt;&gt;"",'Mortgage summary'!$E$6,"")</f>
        <v/>
      </c>
      <c r="G324" s="29" t="str">
        <f>IF(A324&lt;&gt;"",'Mortgage summary'!$E$7,"")</f>
        <v/>
      </c>
      <c r="H324" s="30" t="e">
        <f>#REF!*(1+#REF!)^(240-A324)</f>
        <v>#REF!</v>
      </c>
      <c r="I324" s="31" t="str">
        <f>IF($A324&lt;&gt;"",IF(AND('Mortgage summary'!$E$9="YES",$A324&lt;='Mortgage summary'!$E$10),'Mortgage summary'!$E$11,F324+G324),"")</f>
        <v/>
      </c>
      <c r="J324" s="5"/>
    </row>
    <row r="325" spans="1:10" x14ac:dyDescent="0.35">
      <c r="A325" s="27" t="str">
        <f>IFERROR(IF(A324+1&lt;='Mortgage summary'!$E$5,A324+1,""),"")</f>
        <v/>
      </c>
      <c r="B325" s="28" t="str">
        <f>IF(A325&lt;&gt;"",ROUND(IF('Mortgage summary'!$E$12="stale",-PMT(I325/12,'Mortgage summary'!$E$5-A324,E324,0),C325+D325),2),"")</f>
        <v/>
      </c>
      <c r="C325" s="28" t="str">
        <f>IF(A325&lt;&gt;"",IF('Mortgage summary'!$E$12="decrease",E324/('Mortgage summary'!$E$5-A324),IF(B325-D325&gt;E324,E324,B325-D325)),"")</f>
        <v/>
      </c>
      <c r="D325" s="28" t="str">
        <f t="shared" si="9"/>
        <v/>
      </c>
      <c r="E325" s="28" t="str">
        <f t="shared" si="10"/>
        <v/>
      </c>
      <c r="F325" s="29" t="str">
        <f>IF(A325&lt;&gt;"",'Mortgage summary'!$E$6,"")</f>
        <v/>
      </c>
      <c r="G325" s="29" t="str">
        <f>IF(A325&lt;&gt;"",'Mortgage summary'!$E$7,"")</f>
        <v/>
      </c>
      <c r="H325" s="30" t="e">
        <f>#REF!*(1+#REF!)^(240-A325)</f>
        <v>#REF!</v>
      </c>
      <c r="I325" s="31" t="str">
        <f>IF($A325&lt;&gt;"",IF(AND('Mortgage summary'!$E$9="YES",$A325&lt;='Mortgage summary'!$E$10),'Mortgage summary'!$E$11,F325+G325),"")</f>
        <v/>
      </c>
      <c r="J325" s="5"/>
    </row>
    <row r="326" spans="1:10" x14ac:dyDescent="0.35">
      <c r="A326" s="27" t="str">
        <f>IFERROR(IF(A325+1&lt;='Mortgage summary'!$E$5,A325+1,""),"")</f>
        <v/>
      </c>
      <c r="B326" s="28" t="str">
        <f>IF(A326&lt;&gt;"",ROUND(IF('Mortgage summary'!$E$12="stale",-PMT(I326/12,'Mortgage summary'!$E$5-A325,E325,0),C326+D326),2),"")</f>
        <v/>
      </c>
      <c r="C326" s="28" t="str">
        <f>IF(A326&lt;&gt;"",IF('Mortgage summary'!$E$12="decrease",E325/('Mortgage summary'!$E$5-A325),IF(B326-D326&gt;E325,E325,B326-D326)),"")</f>
        <v/>
      </c>
      <c r="D326" s="28" t="str">
        <f t="shared" ref="D326:D376" si="11">IF(A326&lt;&gt;"",E325*I326/12,"")</f>
        <v/>
      </c>
      <c r="E326" s="28" t="str">
        <f t="shared" ref="E326:E376" si="12">IF(A326&lt;&gt;"",E325-C326,"")</f>
        <v/>
      </c>
      <c r="F326" s="29" t="str">
        <f>IF(A326&lt;&gt;"",'Mortgage summary'!$E$6,"")</f>
        <v/>
      </c>
      <c r="G326" s="29" t="str">
        <f>IF(A326&lt;&gt;"",'Mortgage summary'!$E$7,"")</f>
        <v/>
      </c>
      <c r="H326" s="30" t="e">
        <f>#REF!*(1+#REF!)^(240-A326)</f>
        <v>#REF!</v>
      </c>
      <c r="I326" s="31" t="str">
        <f>IF($A326&lt;&gt;"",IF(AND('Mortgage summary'!$E$9="YES",$A326&lt;='Mortgage summary'!$E$10),'Mortgage summary'!$E$11,F326+G326),"")</f>
        <v/>
      </c>
      <c r="J326" s="5"/>
    </row>
    <row r="327" spans="1:10" x14ac:dyDescent="0.35">
      <c r="A327" s="27" t="str">
        <f>IFERROR(IF(A326+1&lt;='Mortgage summary'!$E$5,A326+1,""),"")</f>
        <v/>
      </c>
      <c r="B327" s="28" t="str">
        <f>IF(A327&lt;&gt;"",ROUND(IF('Mortgage summary'!$E$12="stale",-PMT(I327/12,'Mortgage summary'!$E$5-A326,E326,0),C327+D327),2),"")</f>
        <v/>
      </c>
      <c r="C327" s="28" t="str">
        <f>IF(A327&lt;&gt;"",IF('Mortgage summary'!$E$12="decrease",E326/('Mortgage summary'!$E$5-A326),IF(B327-D327&gt;E326,E326,B327-D327)),"")</f>
        <v/>
      </c>
      <c r="D327" s="28" t="str">
        <f t="shared" si="11"/>
        <v/>
      </c>
      <c r="E327" s="28" t="str">
        <f t="shared" si="12"/>
        <v/>
      </c>
      <c r="F327" s="29" t="str">
        <f>IF(A327&lt;&gt;"",'Mortgage summary'!$E$6,"")</f>
        <v/>
      </c>
      <c r="G327" s="29" t="str">
        <f>IF(A327&lt;&gt;"",'Mortgage summary'!$E$7,"")</f>
        <v/>
      </c>
      <c r="H327" s="30" t="e">
        <f>#REF!*(1+#REF!)^(240-A327)</f>
        <v>#REF!</v>
      </c>
      <c r="I327" s="31" t="str">
        <f>IF($A327&lt;&gt;"",IF(AND('Mortgage summary'!$E$9="YES",$A327&lt;='Mortgage summary'!$E$10),'Mortgage summary'!$E$11,F327+G327),"")</f>
        <v/>
      </c>
      <c r="J327" s="5"/>
    </row>
    <row r="328" spans="1:10" x14ac:dyDescent="0.35">
      <c r="A328" s="27" t="str">
        <f>IFERROR(IF(A327+1&lt;='Mortgage summary'!$E$5,A327+1,""),"")</f>
        <v/>
      </c>
      <c r="B328" s="28" t="str">
        <f>IF(A328&lt;&gt;"",ROUND(IF('Mortgage summary'!$E$12="stale",-PMT(I328/12,'Mortgage summary'!$E$5-A327,E327,0),C328+D328),2),"")</f>
        <v/>
      </c>
      <c r="C328" s="28" t="str">
        <f>IF(A328&lt;&gt;"",IF('Mortgage summary'!$E$12="decrease",E327/('Mortgage summary'!$E$5-A327),IF(B328-D328&gt;E327,E327,B328-D328)),"")</f>
        <v/>
      </c>
      <c r="D328" s="28" t="str">
        <f t="shared" si="11"/>
        <v/>
      </c>
      <c r="E328" s="28" t="str">
        <f t="shared" si="12"/>
        <v/>
      </c>
      <c r="F328" s="29" t="str">
        <f>IF(A328&lt;&gt;"",'Mortgage summary'!$E$6,"")</f>
        <v/>
      </c>
      <c r="G328" s="29" t="str">
        <f>IF(A328&lt;&gt;"",'Mortgage summary'!$E$7,"")</f>
        <v/>
      </c>
      <c r="H328" s="30" t="e">
        <f>#REF!*(1+#REF!)^(240-A328)</f>
        <v>#REF!</v>
      </c>
      <c r="I328" s="31" t="str">
        <f>IF($A328&lt;&gt;"",IF(AND('Mortgage summary'!$E$9="YES",$A328&lt;='Mortgage summary'!$E$10),'Mortgage summary'!$E$11,F328+G328),"")</f>
        <v/>
      </c>
      <c r="J328" s="5"/>
    </row>
    <row r="329" spans="1:10" s="10" customFormat="1" x14ac:dyDescent="0.35">
      <c r="A329" s="32" t="str">
        <f>IFERROR(IF(A328+1&lt;='Mortgage summary'!$E$5,A328+1,""),"")</f>
        <v/>
      </c>
      <c r="B329" s="28" t="str">
        <f>IF(A329&lt;&gt;"",ROUND(IF('Mortgage summary'!$E$12="stale",-PMT(I329/12,'Mortgage summary'!$E$5-A328,E328,0),C329+D329),2),"")</f>
        <v/>
      </c>
      <c r="C329" s="28" t="str">
        <f>IF(A329&lt;&gt;"",IF('Mortgage summary'!$E$12="decrease",E328/('Mortgage summary'!$E$5-A328),IF(B329-D329&gt;E328,E328,B329-D329)),"")</f>
        <v/>
      </c>
      <c r="D329" s="33" t="str">
        <f t="shared" si="11"/>
        <v/>
      </c>
      <c r="E329" s="33" t="str">
        <f t="shared" si="12"/>
        <v/>
      </c>
      <c r="F329" s="34" t="str">
        <f>IF(A329&lt;&gt;"",'Mortgage summary'!$E$6,"")</f>
        <v/>
      </c>
      <c r="G329" s="34" t="str">
        <f>IF(A329&lt;&gt;"",'Mortgage summary'!$E$7,"")</f>
        <v/>
      </c>
      <c r="H329" s="35" t="e">
        <f>#REF!*(1+#REF!)^(240-A329)</f>
        <v>#REF!</v>
      </c>
      <c r="I329" s="31" t="str">
        <f>IF($A329&lt;&gt;"",IF(AND('Mortgage summary'!$E$9="YES",$A329&lt;='Mortgage summary'!$E$10),'Mortgage summary'!$E$11,F329+G329),"")</f>
        <v/>
      </c>
      <c r="J329" s="9"/>
    </row>
    <row r="330" spans="1:10" x14ac:dyDescent="0.35">
      <c r="A330" s="27" t="str">
        <f>IFERROR(IF(A329+1&lt;='Mortgage summary'!$E$5,A329+1,""),"")</f>
        <v/>
      </c>
      <c r="B330" s="28" t="str">
        <f>IF(A330&lt;&gt;"",ROUND(IF('Mortgage summary'!$E$12="stale",-PMT(I330/12,'Mortgage summary'!$E$5-A329,E329,0),C330+D330),2),"")</f>
        <v/>
      </c>
      <c r="C330" s="28" t="str">
        <f>IF(A330&lt;&gt;"",IF('Mortgage summary'!$E$12="decrease",E329/('Mortgage summary'!$E$5-A329),IF(B330-D330&gt;E329,E329,B330-D330)),"")</f>
        <v/>
      </c>
      <c r="D330" s="28" t="str">
        <f t="shared" si="11"/>
        <v/>
      </c>
      <c r="E330" s="28" t="str">
        <f t="shared" si="12"/>
        <v/>
      </c>
      <c r="F330" s="29" t="str">
        <f>IF(A330&lt;&gt;"",'Mortgage summary'!$E$6,"")</f>
        <v/>
      </c>
      <c r="G330" s="29" t="str">
        <f>IF(A330&lt;&gt;"",'Mortgage summary'!$E$7,"")</f>
        <v/>
      </c>
      <c r="H330" s="30" t="e">
        <f>#REF!*(1+#REF!)^(240-A330)</f>
        <v>#REF!</v>
      </c>
      <c r="I330" s="31" t="str">
        <f>IF($A330&lt;&gt;"",IF(AND('Mortgage summary'!$E$9="YES",$A330&lt;='Mortgage summary'!$E$10),'Mortgage summary'!$E$11,F330+G330),"")</f>
        <v/>
      </c>
      <c r="J330" s="5"/>
    </row>
    <row r="331" spans="1:10" x14ac:dyDescent="0.35">
      <c r="A331" s="27" t="str">
        <f>IFERROR(IF(A330+1&lt;='Mortgage summary'!$E$5,A330+1,""),"")</f>
        <v/>
      </c>
      <c r="B331" s="28" t="str">
        <f>IF(A331&lt;&gt;"",ROUND(IF('Mortgage summary'!$E$12="stale",-PMT(I331/12,'Mortgage summary'!$E$5-A330,E330,0),C331+D331),2),"")</f>
        <v/>
      </c>
      <c r="C331" s="28" t="str">
        <f>IF(A331&lt;&gt;"",IF('Mortgage summary'!$E$12="decrease",E330/('Mortgage summary'!$E$5-A330),IF(B331-D331&gt;E330,E330,B331-D331)),"")</f>
        <v/>
      </c>
      <c r="D331" s="28" t="str">
        <f t="shared" si="11"/>
        <v/>
      </c>
      <c r="E331" s="28" t="str">
        <f t="shared" si="12"/>
        <v/>
      </c>
      <c r="F331" s="29" t="str">
        <f>IF(A331&lt;&gt;"",'Mortgage summary'!$E$6,"")</f>
        <v/>
      </c>
      <c r="G331" s="29" t="str">
        <f>IF(A331&lt;&gt;"",'Mortgage summary'!$E$7,"")</f>
        <v/>
      </c>
      <c r="H331" s="30" t="e">
        <f>#REF!*(1+#REF!)^(240-A331)</f>
        <v>#REF!</v>
      </c>
      <c r="I331" s="31" t="str">
        <f>IF($A331&lt;&gt;"",IF(AND('Mortgage summary'!$E$9="YES",$A331&lt;='Mortgage summary'!$E$10),'Mortgage summary'!$E$11,F331+G331),"")</f>
        <v/>
      </c>
      <c r="J331" s="5"/>
    </row>
    <row r="332" spans="1:10" x14ac:dyDescent="0.35">
      <c r="A332" s="27" t="str">
        <f>IFERROR(IF(A331+1&lt;='Mortgage summary'!$E$5,A331+1,""),"")</f>
        <v/>
      </c>
      <c r="B332" s="28" t="str">
        <f>IF(A332&lt;&gt;"",ROUND(IF('Mortgage summary'!$E$12="stale",-PMT(I332/12,'Mortgage summary'!$E$5-A331,E331,0),C332+D332),2),"")</f>
        <v/>
      </c>
      <c r="C332" s="28" t="str">
        <f>IF(A332&lt;&gt;"",IF('Mortgage summary'!$E$12="decrease",E331/('Mortgage summary'!$E$5-A331),IF(B332-D332&gt;E331,E331,B332-D332)),"")</f>
        <v/>
      </c>
      <c r="D332" s="28" t="str">
        <f t="shared" si="11"/>
        <v/>
      </c>
      <c r="E332" s="28" t="str">
        <f t="shared" si="12"/>
        <v/>
      </c>
      <c r="F332" s="29" t="str">
        <f>IF(A332&lt;&gt;"",'Mortgage summary'!$E$6,"")</f>
        <v/>
      </c>
      <c r="G332" s="29" t="str">
        <f>IF(A332&lt;&gt;"",'Mortgage summary'!$E$7,"")</f>
        <v/>
      </c>
      <c r="H332" s="30" t="e">
        <f>#REF!*(1+#REF!)^(240-A332)</f>
        <v>#REF!</v>
      </c>
      <c r="I332" s="31" t="str">
        <f>IF($A332&lt;&gt;"",IF(AND('Mortgage summary'!$E$9="YES",$A332&lt;='Mortgage summary'!$E$10),'Mortgage summary'!$E$11,F332+G332),"")</f>
        <v/>
      </c>
      <c r="J332" s="5"/>
    </row>
    <row r="333" spans="1:10" x14ac:dyDescent="0.35">
      <c r="A333" s="27" t="str">
        <f>IFERROR(IF(A332+1&lt;='Mortgage summary'!$E$5,A332+1,""),"")</f>
        <v/>
      </c>
      <c r="B333" s="28" t="str">
        <f>IF(A333&lt;&gt;"",ROUND(IF('Mortgage summary'!$E$12="stale",-PMT(I333/12,'Mortgage summary'!$E$5-A332,E332,0),C333+D333),2),"")</f>
        <v/>
      </c>
      <c r="C333" s="28" t="str">
        <f>IF(A333&lt;&gt;"",IF('Mortgage summary'!$E$12="decrease",E332/('Mortgage summary'!$E$5-A332),IF(B333-D333&gt;E332,E332,B333-D333)),"")</f>
        <v/>
      </c>
      <c r="D333" s="28" t="str">
        <f t="shared" si="11"/>
        <v/>
      </c>
      <c r="E333" s="28" t="str">
        <f t="shared" si="12"/>
        <v/>
      </c>
      <c r="F333" s="29" t="str">
        <f>IF(A333&lt;&gt;"",'Mortgage summary'!$E$6,"")</f>
        <v/>
      </c>
      <c r="G333" s="29" t="str">
        <f>IF(A333&lt;&gt;"",'Mortgage summary'!$E$7,"")</f>
        <v/>
      </c>
      <c r="H333" s="30" t="e">
        <f>#REF!*(1+#REF!)^(240-A333)</f>
        <v>#REF!</v>
      </c>
      <c r="I333" s="31" t="str">
        <f>IF($A333&lt;&gt;"",IF(AND('Mortgage summary'!$E$9="YES",$A333&lt;='Mortgage summary'!$E$10),'Mortgage summary'!$E$11,F333+G333),"")</f>
        <v/>
      </c>
      <c r="J333" s="5"/>
    </row>
    <row r="334" spans="1:10" x14ac:dyDescent="0.35">
      <c r="A334" s="27" t="str">
        <f>IFERROR(IF(A333+1&lt;='Mortgage summary'!$E$5,A333+1,""),"")</f>
        <v/>
      </c>
      <c r="B334" s="28" t="str">
        <f>IF(A334&lt;&gt;"",ROUND(IF('Mortgage summary'!$E$12="stale",-PMT(I334/12,'Mortgage summary'!$E$5-A333,E333,0),C334+D334),2),"")</f>
        <v/>
      </c>
      <c r="C334" s="28" t="str">
        <f>IF(A334&lt;&gt;"",IF('Mortgage summary'!$E$12="decrease",E333/('Mortgage summary'!$E$5-A333),IF(B334-D334&gt;E333,E333,B334-D334)),"")</f>
        <v/>
      </c>
      <c r="D334" s="28" t="str">
        <f t="shared" si="11"/>
        <v/>
      </c>
      <c r="E334" s="28" t="str">
        <f t="shared" si="12"/>
        <v/>
      </c>
      <c r="F334" s="29" t="str">
        <f>IF(A334&lt;&gt;"",'Mortgage summary'!$E$6,"")</f>
        <v/>
      </c>
      <c r="G334" s="29" t="str">
        <f>IF(A334&lt;&gt;"",'Mortgage summary'!$E$7,"")</f>
        <v/>
      </c>
      <c r="H334" s="30" t="e">
        <f>#REF!*(1+#REF!)^(240-A334)</f>
        <v>#REF!</v>
      </c>
      <c r="I334" s="31" t="str">
        <f>IF($A334&lt;&gt;"",IF(AND('Mortgage summary'!$E$9="YES",$A334&lt;='Mortgage summary'!$E$10),'Mortgage summary'!$E$11,F334+G334),"")</f>
        <v/>
      </c>
      <c r="J334" s="5"/>
    </row>
    <row r="335" spans="1:10" x14ac:dyDescent="0.35">
      <c r="A335" s="27" t="str">
        <f>IFERROR(IF(A334+1&lt;='Mortgage summary'!$E$5,A334+1,""),"")</f>
        <v/>
      </c>
      <c r="B335" s="28" t="str">
        <f>IF(A335&lt;&gt;"",ROUND(IF('Mortgage summary'!$E$12="stale",-PMT(I335/12,'Mortgage summary'!$E$5-A334,E334,0),C335+D335),2),"")</f>
        <v/>
      </c>
      <c r="C335" s="28" t="str">
        <f>IF(A335&lt;&gt;"",IF('Mortgage summary'!$E$12="decrease",E334/('Mortgage summary'!$E$5-A334),IF(B335-D335&gt;E334,E334,B335-D335)),"")</f>
        <v/>
      </c>
      <c r="D335" s="28" t="str">
        <f t="shared" si="11"/>
        <v/>
      </c>
      <c r="E335" s="28" t="str">
        <f t="shared" si="12"/>
        <v/>
      </c>
      <c r="F335" s="29" t="str">
        <f>IF(A335&lt;&gt;"",'Mortgage summary'!$E$6,"")</f>
        <v/>
      </c>
      <c r="G335" s="29" t="str">
        <f>IF(A335&lt;&gt;"",'Mortgage summary'!$E$7,"")</f>
        <v/>
      </c>
      <c r="H335" s="30" t="e">
        <f>#REF!*(1+#REF!)^(240-A335)</f>
        <v>#REF!</v>
      </c>
      <c r="I335" s="31" t="str">
        <f>IF($A335&lt;&gt;"",IF(AND('Mortgage summary'!$E$9="YES",$A335&lt;='Mortgage summary'!$E$10),'Mortgage summary'!$E$11,F335+G335),"")</f>
        <v/>
      </c>
      <c r="J335" s="5"/>
    </row>
    <row r="336" spans="1:10" x14ac:dyDescent="0.35">
      <c r="A336" s="27" t="str">
        <f>IFERROR(IF(A335+1&lt;='Mortgage summary'!$E$5,A335+1,""),"")</f>
        <v/>
      </c>
      <c r="B336" s="28" t="str">
        <f>IF(A336&lt;&gt;"",ROUND(IF('Mortgage summary'!$E$12="stale",-PMT(I336/12,'Mortgage summary'!$E$5-A335,E335,0),C336+D336),2),"")</f>
        <v/>
      </c>
      <c r="C336" s="28" t="str">
        <f>IF(A336&lt;&gt;"",IF('Mortgage summary'!$E$12="decrease",E335/('Mortgage summary'!$E$5-A335),IF(B336-D336&gt;E335,E335,B336-D336)),"")</f>
        <v/>
      </c>
      <c r="D336" s="28" t="str">
        <f t="shared" si="11"/>
        <v/>
      </c>
      <c r="E336" s="28" t="str">
        <f t="shared" si="12"/>
        <v/>
      </c>
      <c r="F336" s="29" t="str">
        <f>IF(A336&lt;&gt;"",'Mortgage summary'!$E$6,"")</f>
        <v/>
      </c>
      <c r="G336" s="29" t="str">
        <f>IF(A336&lt;&gt;"",'Mortgage summary'!$E$7,"")</f>
        <v/>
      </c>
      <c r="H336" s="30" t="e">
        <f>#REF!*(1+#REF!)^(240-A336)</f>
        <v>#REF!</v>
      </c>
      <c r="I336" s="31" t="str">
        <f>IF($A336&lt;&gt;"",IF(AND('Mortgage summary'!$E$9="YES",$A336&lt;='Mortgage summary'!$E$10),'Mortgage summary'!$E$11,F336+G336),"")</f>
        <v/>
      </c>
      <c r="J336" s="5"/>
    </row>
    <row r="337" spans="1:10" x14ac:dyDescent="0.35">
      <c r="A337" s="27" t="str">
        <f>IFERROR(IF(A336+1&lt;='Mortgage summary'!$E$5,A336+1,""),"")</f>
        <v/>
      </c>
      <c r="B337" s="28" t="str">
        <f>IF(A337&lt;&gt;"",ROUND(IF('Mortgage summary'!$E$12="stale",-PMT(I337/12,'Mortgage summary'!$E$5-A336,E336,0),C337+D337),2),"")</f>
        <v/>
      </c>
      <c r="C337" s="28" t="str">
        <f>IF(A337&lt;&gt;"",IF('Mortgage summary'!$E$12="decrease",E336/('Mortgage summary'!$E$5-A336),IF(B337-D337&gt;E336,E336,B337-D337)),"")</f>
        <v/>
      </c>
      <c r="D337" s="28" t="str">
        <f t="shared" si="11"/>
        <v/>
      </c>
      <c r="E337" s="28" t="str">
        <f t="shared" si="12"/>
        <v/>
      </c>
      <c r="F337" s="29" t="str">
        <f>IF(A337&lt;&gt;"",'Mortgage summary'!$E$6,"")</f>
        <v/>
      </c>
      <c r="G337" s="29" t="str">
        <f>IF(A337&lt;&gt;"",'Mortgage summary'!$E$7,"")</f>
        <v/>
      </c>
      <c r="H337" s="30" t="e">
        <f>#REF!*(1+#REF!)^(240-A337)</f>
        <v>#REF!</v>
      </c>
      <c r="I337" s="31" t="str">
        <f>IF($A337&lt;&gt;"",IF(AND('Mortgage summary'!$E$9="YES",$A337&lt;='Mortgage summary'!$E$10),'Mortgage summary'!$E$11,F337+G337),"")</f>
        <v/>
      </c>
      <c r="J337" s="5"/>
    </row>
    <row r="338" spans="1:10" x14ac:dyDescent="0.35">
      <c r="A338" s="27" t="str">
        <f>IFERROR(IF(A337+1&lt;='Mortgage summary'!$E$5,A337+1,""),"")</f>
        <v/>
      </c>
      <c r="B338" s="28" t="str">
        <f>IF(A338&lt;&gt;"",ROUND(IF('Mortgage summary'!$E$12="stale",-PMT(I338/12,'Mortgage summary'!$E$5-A337,E337,0),C338+D338),2),"")</f>
        <v/>
      </c>
      <c r="C338" s="28" t="str">
        <f>IF(A338&lt;&gt;"",IF('Mortgage summary'!$E$12="decrease",E337/('Mortgage summary'!$E$5-A337),IF(B338-D338&gt;E337,E337,B338-D338)),"")</f>
        <v/>
      </c>
      <c r="D338" s="28" t="str">
        <f t="shared" si="11"/>
        <v/>
      </c>
      <c r="E338" s="28" t="str">
        <f t="shared" si="12"/>
        <v/>
      </c>
      <c r="F338" s="29" t="str">
        <f>IF(A338&lt;&gt;"",'Mortgage summary'!$E$6,"")</f>
        <v/>
      </c>
      <c r="G338" s="29" t="str">
        <f>IF(A338&lt;&gt;"",'Mortgage summary'!$E$7,"")</f>
        <v/>
      </c>
      <c r="H338" s="30" t="e">
        <f>#REF!*(1+#REF!)^(240-A338)</f>
        <v>#REF!</v>
      </c>
      <c r="I338" s="31" t="str">
        <f>IF($A338&lt;&gt;"",IF(AND('Mortgage summary'!$E$9="YES",$A338&lt;='Mortgage summary'!$E$10),'Mortgage summary'!$E$11,F338+G338),"")</f>
        <v/>
      </c>
      <c r="J338" s="5"/>
    </row>
    <row r="339" spans="1:10" x14ac:dyDescent="0.35">
      <c r="A339" s="27" t="str">
        <f>IFERROR(IF(A338+1&lt;='Mortgage summary'!$E$5,A338+1,""),"")</f>
        <v/>
      </c>
      <c r="B339" s="28" t="str">
        <f>IF(A339&lt;&gt;"",ROUND(IF('Mortgage summary'!$E$12="stale",-PMT(I339/12,'Mortgage summary'!$E$5-A338,E338,0),C339+D339),2),"")</f>
        <v/>
      </c>
      <c r="C339" s="28" t="str">
        <f>IF(A339&lt;&gt;"",IF('Mortgage summary'!$E$12="decrease",E338/('Mortgage summary'!$E$5-A338),IF(B339-D339&gt;E338,E338,B339-D339)),"")</f>
        <v/>
      </c>
      <c r="D339" s="28" t="str">
        <f t="shared" si="11"/>
        <v/>
      </c>
      <c r="E339" s="28" t="str">
        <f t="shared" si="12"/>
        <v/>
      </c>
      <c r="F339" s="29" t="str">
        <f>IF(A339&lt;&gt;"",'Mortgage summary'!$E$6,"")</f>
        <v/>
      </c>
      <c r="G339" s="29" t="str">
        <f>IF(A339&lt;&gt;"",'Mortgage summary'!$E$7,"")</f>
        <v/>
      </c>
      <c r="H339" s="30" t="e">
        <f>#REF!*(1+#REF!)^(240-A339)</f>
        <v>#REF!</v>
      </c>
      <c r="I339" s="31" t="str">
        <f>IF($A339&lt;&gt;"",IF(AND('Mortgage summary'!$E$9="YES",$A339&lt;='Mortgage summary'!$E$10),'Mortgage summary'!$E$11,F339+G339),"")</f>
        <v/>
      </c>
      <c r="J339" s="5"/>
    </row>
    <row r="340" spans="1:10" x14ac:dyDescent="0.35">
      <c r="A340" s="27" t="str">
        <f>IFERROR(IF(A339+1&lt;='Mortgage summary'!$E$5,A339+1,""),"")</f>
        <v/>
      </c>
      <c r="B340" s="28" t="str">
        <f>IF(A340&lt;&gt;"",ROUND(IF('Mortgage summary'!$E$12="stale",-PMT(I340/12,'Mortgage summary'!$E$5-A339,E339,0),C340+D340),2),"")</f>
        <v/>
      </c>
      <c r="C340" s="28" t="str">
        <f>IF(A340&lt;&gt;"",IF('Mortgage summary'!$E$12="decrease",E339/('Mortgage summary'!$E$5-A339),IF(B340-D340&gt;E339,E339,B340-D340)),"")</f>
        <v/>
      </c>
      <c r="D340" s="28" t="str">
        <f t="shared" si="11"/>
        <v/>
      </c>
      <c r="E340" s="28" t="str">
        <f t="shared" si="12"/>
        <v/>
      </c>
      <c r="F340" s="29" t="str">
        <f>IF(A340&lt;&gt;"",'Mortgage summary'!$E$6,"")</f>
        <v/>
      </c>
      <c r="G340" s="29" t="str">
        <f>IF(A340&lt;&gt;"",'Mortgage summary'!$E$7,"")</f>
        <v/>
      </c>
      <c r="H340" s="30" t="e">
        <f>#REF!*(1+#REF!)^(240-A340)</f>
        <v>#REF!</v>
      </c>
      <c r="I340" s="31" t="str">
        <f>IF($A340&lt;&gt;"",IF(AND('Mortgage summary'!$E$9="YES",$A340&lt;='Mortgage summary'!$E$10),'Mortgage summary'!$E$11,F340+G340),"")</f>
        <v/>
      </c>
      <c r="J340" s="5"/>
    </row>
    <row r="341" spans="1:10" s="10" customFormat="1" x14ac:dyDescent="0.35">
      <c r="A341" s="32" t="str">
        <f>IFERROR(IF(A340+1&lt;='Mortgage summary'!$E$5,A340+1,""),"")</f>
        <v/>
      </c>
      <c r="B341" s="28" t="str">
        <f>IF(A341&lt;&gt;"",ROUND(IF('Mortgage summary'!$E$12="stale",-PMT(I341/12,'Mortgage summary'!$E$5-A340,E340,0),C341+D341),2),"")</f>
        <v/>
      </c>
      <c r="C341" s="28" t="str">
        <f>IF(A341&lt;&gt;"",IF('Mortgage summary'!$E$12="decrease",E340/('Mortgage summary'!$E$5-A340),IF(B341-D341&gt;E340,E340,B341-D341)),"")</f>
        <v/>
      </c>
      <c r="D341" s="33" t="str">
        <f t="shared" si="11"/>
        <v/>
      </c>
      <c r="E341" s="33" t="str">
        <f t="shared" si="12"/>
        <v/>
      </c>
      <c r="F341" s="34" t="str">
        <f>IF(A341&lt;&gt;"",'Mortgage summary'!$E$6,"")</f>
        <v/>
      </c>
      <c r="G341" s="34" t="str">
        <f>IF(A341&lt;&gt;"",'Mortgage summary'!$E$7,"")</f>
        <v/>
      </c>
      <c r="H341" s="35" t="e">
        <f>#REF!*(1+#REF!)^(240-A341)</f>
        <v>#REF!</v>
      </c>
      <c r="I341" s="31" t="str">
        <f>IF($A341&lt;&gt;"",IF(AND('Mortgage summary'!$E$9="YES",$A341&lt;='Mortgage summary'!$E$10),'Mortgage summary'!$E$11,F341+G341),"")</f>
        <v/>
      </c>
      <c r="J341" s="9"/>
    </row>
    <row r="342" spans="1:10" x14ac:dyDescent="0.35">
      <c r="A342" s="27" t="str">
        <f>IFERROR(IF(A341+1&lt;='Mortgage summary'!$E$5,A341+1,""),"")</f>
        <v/>
      </c>
      <c r="B342" s="28" t="str">
        <f>IF(A342&lt;&gt;"",ROUND(IF('Mortgage summary'!$E$12="stale",-PMT(I342/12,'Mortgage summary'!$E$5-A341,E341,0),C342+D342),2),"")</f>
        <v/>
      </c>
      <c r="C342" s="28" t="str">
        <f>IF(A342&lt;&gt;"",IF('Mortgage summary'!$E$12="decrease",E341/('Mortgage summary'!$E$5-A341),IF(B342-D342&gt;E341,E341,B342-D342)),"")</f>
        <v/>
      </c>
      <c r="D342" s="28" t="str">
        <f t="shared" si="11"/>
        <v/>
      </c>
      <c r="E342" s="28" t="str">
        <f t="shared" si="12"/>
        <v/>
      </c>
      <c r="F342" s="29" t="str">
        <f>IF(A342&lt;&gt;"",'Mortgage summary'!$E$6,"")</f>
        <v/>
      </c>
      <c r="G342" s="29" t="str">
        <f>IF(A342&lt;&gt;"",'Mortgage summary'!$E$7,"")</f>
        <v/>
      </c>
      <c r="H342" s="30" t="e">
        <f>#REF!*(1+#REF!)^(240-A342)</f>
        <v>#REF!</v>
      </c>
      <c r="I342" s="31" t="str">
        <f>IF($A342&lt;&gt;"",IF(AND('Mortgage summary'!$E$9="YES",$A342&lt;='Mortgage summary'!$E$10),'Mortgage summary'!$E$11,F342+G342),"")</f>
        <v/>
      </c>
      <c r="J342" s="5"/>
    </row>
    <row r="343" spans="1:10" x14ac:dyDescent="0.35">
      <c r="A343" s="27" t="str">
        <f>IFERROR(IF(A342+1&lt;='Mortgage summary'!$E$5,A342+1,""),"")</f>
        <v/>
      </c>
      <c r="B343" s="28" t="str">
        <f>IF(A343&lt;&gt;"",ROUND(IF('Mortgage summary'!$E$12="stale",-PMT(I343/12,'Mortgage summary'!$E$5-A342,E342,0),C343+D343),2),"")</f>
        <v/>
      </c>
      <c r="C343" s="28" t="str">
        <f>IF(A343&lt;&gt;"",IF('Mortgage summary'!$E$12="decrease",E342/('Mortgage summary'!$E$5-A342),IF(B343-D343&gt;E342,E342,B343-D343)),"")</f>
        <v/>
      </c>
      <c r="D343" s="28" t="str">
        <f t="shared" si="11"/>
        <v/>
      </c>
      <c r="E343" s="28" t="str">
        <f t="shared" si="12"/>
        <v/>
      </c>
      <c r="F343" s="29" t="str">
        <f>IF(A343&lt;&gt;"",'Mortgage summary'!$E$6,"")</f>
        <v/>
      </c>
      <c r="G343" s="29" t="str">
        <f>IF(A343&lt;&gt;"",'Mortgage summary'!$E$7,"")</f>
        <v/>
      </c>
      <c r="H343" s="30" t="e">
        <f>#REF!*(1+#REF!)^(240-A343)</f>
        <v>#REF!</v>
      </c>
      <c r="I343" s="31" t="str">
        <f>IF($A343&lt;&gt;"",IF(AND('Mortgage summary'!$E$9="YES",$A343&lt;='Mortgage summary'!$E$10),'Mortgage summary'!$E$11,F343+G343),"")</f>
        <v/>
      </c>
      <c r="J343" s="5"/>
    </row>
    <row r="344" spans="1:10" x14ac:dyDescent="0.35">
      <c r="A344" s="27" t="str">
        <f>IFERROR(IF(A343+1&lt;='Mortgage summary'!$E$5,A343+1,""),"")</f>
        <v/>
      </c>
      <c r="B344" s="28" t="str">
        <f>IF(A344&lt;&gt;"",ROUND(IF('Mortgage summary'!$E$12="stale",-PMT(I344/12,'Mortgage summary'!$E$5-A343,E343,0),C344+D344),2),"")</f>
        <v/>
      </c>
      <c r="C344" s="28" t="str">
        <f>IF(A344&lt;&gt;"",IF('Mortgage summary'!$E$12="decrease",E343/('Mortgage summary'!$E$5-A343),IF(B344-D344&gt;E343,E343,B344-D344)),"")</f>
        <v/>
      </c>
      <c r="D344" s="28" t="str">
        <f t="shared" si="11"/>
        <v/>
      </c>
      <c r="E344" s="28" t="str">
        <f t="shared" si="12"/>
        <v/>
      </c>
      <c r="F344" s="29" t="str">
        <f>IF(A344&lt;&gt;"",'Mortgage summary'!$E$6,"")</f>
        <v/>
      </c>
      <c r="G344" s="29" t="str">
        <f>IF(A344&lt;&gt;"",'Mortgage summary'!$E$7,"")</f>
        <v/>
      </c>
      <c r="H344" s="30" t="e">
        <f>#REF!*(1+#REF!)^(240-A344)</f>
        <v>#REF!</v>
      </c>
      <c r="I344" s="31" t="str">
        <f>IF($A344&lt;&gt;"",IF(AND('Mortgage summary'!$E$9="YES",$A344&lt;='Mortgage summary'!$E$10),'Mortgage summary'!$E$11,F344+G344),"")</f>
        <v/>
      </c>
      <c r="J344" s="5"/>
    </row>
    <row r="345" spans="1:10" x14ac:dyDescent="0.35">
      <c r="A345" s="27" t="str">
        <f>IFERROR(IF(A344+1&lt;='Mortgage summary'!$E$5,A344+1,""),"")</f>
        <v/>
      </c>
      <c r="B345" s="28" t="str">
        <f>IF(A345&lt;&gt;"",ROUND(IF('Mortgage summary'!$E$12="stale",-PMT(I345/12,'Mortgage summary'!$E$5-A344,E344,0),C345+D345),2),"")</f>
        <v/>
      </c>
      <c r="C345" s="28" t="str">
        <f>IF(A345&lt;&gt;"",IF('Mortgage summary'!$E$12="decrease",E344/('Mortgage summary'!$E$5-A344),IF(B345-D345&gt;E344,E344,B345-D345)),"")</f>
        <v/>
      </c>
      <c r="D345" s="28" t="str">
        <f t="shared" si="11"/>
        <v/>
      </c>
      <c r="E345" s="28" t="str">
        <f t="shared" si="12"/>
        <v/>
      </c>
      <c r="F345" s="29" t="str">
        <f>IF(A345&lt;&gt;"",'Mortgage summary'!$E$6,"")</f>
        <v/>
      </c>
      <c r="G345" s="29" t="str">
        <f>IF(A345&lt;&gt;"",'Mortgage summary'!$E$7,"")</f>
        <v/>
      </c>
      <c r="H345" s="30" t="e">
        <f>#REF!*(1+#REF!)^(240-A345)</f>
        <v>#REF!</v>
      </c>
      <c r="I345" s="31" t="str">
        <f>IF($A345&lt;&gt;"",IF(AND('Mortgage summary'!$E$9="YES",$A345&lt;='Mortgage summary'!$E$10),'Mortgage summary'!$E$11,F345+G345),"")</f>
        <v/>
      </c>
      <c r="J345" s="5"/>
    </row>
    <row r="346" spans="1:10" x14ac:dyDescent="0.35">
      <c r="A346" s="27" t="str">
        <f>IFERROR(IF(A345+1&lt;='Mortgage summary'!$E$5,A345+1,""),"")</f>
        <v/>
      </c>
      <c r="B346" s="28" t="str">
        <f>IF(A346&lt;&gt;"",ROUND(IF('Mortgage summary'!$E$12="stale",-PMT(I346/12,'Mortgage summary'!$E$5-A345,E345,0),C346+D346),2),"")</f>
        <v/>
      </c>
      <c r="C346" s="28" t="str">
        <f>IF(A346&lt;&gt;"",IF('Mortgage summary'!$E$12="decrease",E345/('Mortgage summary'!$E$5-A345),IF(B346-D346&gt;E345,E345,B346-D346)),"")</f>
        <v/>
      </c>
      <c r="D346" s="28" t="str">
        <f t="shared" si="11"/>
        <v/>
      </c>
      <c r="E346" s="28" t="str">
        <f t="shared" si="12"/>
        <v/>
      </c>
      <c r="F346" s="29" t="str">
        <f>IF(A346&lt;&gt;"",'Mortgage summary'!$E$6,"")</f>
        <v/>
      </c>
      <c r="G346" s="29" t="str">
        <f>IF(A346&lt;&gt;"",'Mortgage summary'!$E$7,"")</f>
        <v/>
      </c>
      <c r="H346" s="30" t="e">
        <f>#REF!*(1+#REF!)^(240-A346)</f>
        <v>#REF!</v>
      </c>
      <c r="I346" s="31" t="str">
        <f>IF($A346&lt;&gt;"",IF(AND('Mortgage summary'!$E$9="YES",$A346&lt;='Mortgage summary'!$E$10),'Mortgage summary'!$E$11,F346+G346),"")</f>
        <v/>
      </c>
      <c r="J346" s="5"/>
    </row>
    <row r="347" spans="1:10" x14ac:dyDescent="0.35">
      <c r="A347" s="27" t="str">
        <f>IFERROR(IF(A346+1&lt;='Mortgage summary'!$E$5,A346+1,""),"")</f>
        <v/>
      </c>
      <c r="B347" s="28" t="str">
        <f>IF(A347&lt;&gt;"",ROUND(IF('Mortgage summary'!$E$12="stale",-PMT(I347/12,'Mortgage summary'!$E$5-A346,E346,0),C347+D347),2),"")</f>
        <v/>
      </c>
      <c r="C347" s="28" t="str">
        <f>IF(A347&lt;&gt;"",IF('Mortgage summary'!$E$12="decrease",E346/('Mortgage summary'!$E$5-A346),IF(B347-D347&gt;E346,E346,B347-D347)),"")</f>
        <v/>
      </c>
      <c r="D347" s="28" t="str">
        <f t="shared" si="11"/>
        <v/>
      </c>
      <c r="E347" s="28" t="str">
        <f t="shared" si="12"/>
        <v/>
      </c>
      <c r="F347" s="29" t="str">
        <f>IF(A347&lt;&gt;"",'Mortgage summary'!$E$6,"")</f>
        <v/>
      </c>
      <c r="G347" s="29" t="str">
        <f>IF(A347&lt;&gt;"",'Mortgage summary'!$E$7,"")</f>
        <v/>
      </c>
      <c r="H347" s="30" t="e">
        <f>#REF!*(1+#REF!)^(240-A347)</f>
        <v>#REF!</v>
      </c>
      <c r="I347" s="31" t="str">
        <f>IF($A347&lt;&gt;"",IF(AND('Mortgage summary'!$E$9="YES",$A347&lt;='Mortgage summary'!$E$10),'Mortgage summary'!$E$11,F347+G347),"")</f>
        <v/>
      </c>
      <c r="J347" s="5"/>
    </row>
    <row r="348" spans="1:10" x14ac:dyDescent="0.35">
      <c r="A348" s="27" t="str">
        <f>IFERROR(IF(A347+1&lt;='Mortgage summary'!$E$5,A347+1,""),"")</f>
        <v/>
      </c>
      <c r="B348" s="28" t="str">
        <f>IF(A348&lt;&gt;"",ROUND(IF('Mortgage summary'!$E$12="stale",-PMT(I348/12,'Mortgage summary'!$E$5-A347,E347,0),C348+D348),2),"")</f>
        <v/>
      </c>
      <c r="C348" s="28" t="str">
        <f>IF(A348&lt;&gt;"",IF('Mortgage summary'!$E$12="decrease",E347/('Mortgage summary'!$E$5-A347),IF(B348-D348&gt;E347,E347,B348-D348)),"")</f>
        <v/>
      </c>
      <c r="D348" s="28" t="str">
        <f t="shared" si="11"/>
        <v/>
      </c>
      <c r="E348" s="28" t="str">
        <f t="shared" si="12"/>
        <v/>
      </c>
      <c r="F348" s="29" t="str">
        <f>IF(A348&lt;&gt;"",'Mortgage summary'!$E$6,"")</f>
        <v/>
      </c>
      <c r="G348" s="29" t="str">
        <f>IF(A348&lt;&gt;"",'Mortgage summary'!$E$7,"")</f>
        <v/>
      </c>
      <c r="H348" s="30" t="e">
        <f>#REF!*(1+#REF!)^(240-A348)</f>
        <v>#REF!</v>
      </c>
      <c r="I348" s="31" t="str">
        <f>IF($A348&lt;&gt;"",IF(AND('Mortgage summary'!$E$9="YES",$A348&lt;='Mortgage summary'!$E$10),'Mortgage summary'!$E$11,F348+G348),"")</f>
        <v/>
      </c>
      <c r="J348" s="5"/>
    </row>
    <row r="349" spans="1:10" x14ac:dyDescent="0.35">
      <c r="A349" s="27" t="str">
        <f>IFERROR(IF(A348+1&lt;='Mortgage summary'!$E$5,A348+1,""),"")</f>
        <v/>
      </c>
      <c r="B349" s="28" t="str">
        <f>IF(A349&lt;&gt;"",ROUND(IF('Mortgage summary'!$E$12="stale",-PMT(I349/12,'Mortgage summary'!$E$5-A348,E348,0),C349+D349),2),"")</f>
        <v/>
      </c>
      <c r="C349" s="28" t="str">
        <f>IF(A349&lt;&gt;"",IF('Mortgage summary'!$E$12="decrease",E348/('Mortgage summary'!$E$5-A348),IF(B349-D349&gt;E348,E348,B349-D349)),"")</f>
        <v/>
      </c>
      <c r="D349" s="28" t="str">
        <f t="shared" si="11"/>
        <v/>
      </c>
      <c r="E349" s="28" t="str">
        <f t="shared" si="12"/>
        <v/>
      </c>
      <c r="F349" s="29" t="str">
        <f>IF(A349&lt;&gt;"",'Mortgage summary'!$E$6,"")</f>
        <v/>
      </c>
      <c r="G349" s="29" t="str">
        <f>IF(A349&lt;&gt;"",'Mortgage summary'!$E$7,"")</f>
        <v/>
      </c>
      <c r="H349" s="30" t="e">
        <f>#REF!*(1+#REF!)^(240-A349)</f>
        <v>#REF!</v>
      </c>
      <c r="I349" s="31" t="str">
        <f>IF($A349&lt;&gt;"",IF(AND('Mortgage summary'!$E$9="YES",$A349&lt;='Mortgage summary'!$E$10),'Mortgage summary'!$E$11,F349+G349),"")</f>
        <v/>
      </c>
      <c r="J349" s="5"/>
    </row>
    <row r="350" spans="1:10" x14ac:dyDescent="0.35">
      <c r="A350" s="27" t="str">
        <f>IFERROR(IF(A349+1&lt;='Mortgage summary'!$E$5,A349+1,""),"")</f>
        <v/>
      </c>
      <c r="B350" s="28" t="str">
        <f>IF(A350&lt;&gt;"",ROUND(IF('Mortgage summary'!$E$12="stale",-PMT(I350/12,'Mortgage summary'!$E$5-A349,E349,0),C350+D350),2),"")</f>
        <v/>
      </c>
      <c r="C350" s="28" t="str">
        <f>IF(A350&lt;&gt;"",IF('Mortgage summary'!$E$12="decrease",E349/('Mortgage summary'!$E$5-A349),IF(B350-D350&gt;E349,E349,B350-D350)),"")</f>
        <v/>
      </c>
      <c r="D350" s="28" t="str">
        <f t="shared" si="11"/>
        <v/>
      </c>
      <c r="E350" s="28" t="str">
        <f t="shared" si="12"/>
        <v/>
      </c>
      <c r="F350" s="29" t="str">
        <f>IF(A350&lt;&gt;"",'Mortgage summary'!$E$6,"")</f>
        <v/>
      </c>
      <c r="G350" s="29" t="str">
        <f>IF(A350&lt;&gt;"",'Mortgage summary'!$E$7,"")</f>
        <v/>
      </c>
      <c r="H350" s="30" t="e">
        <f>#REF!*(1+#REF!)^(240-A350)</f>
        <v>#REF!</v>
      </c>
      <c r="I350" s="31" t="str">
        <f>IF($A350&lt;&gt;"",IF(AND('Mortgage summary'!$E$9="YES",$A350&lt;='Mortgage summary'!$E$10),'Mortgage summary'!$E$11,F350+G350),"")</f>
        <v/>
      </c>
      <c r="J350" s="5"/>
    </row>
    <row r="351" spans="1:10" x14ac:dyDescent="0.35">
      <c r="A351" s="27" t="str">
        <f>IFERROR(IF(A350+1&lt;='Mortgage summary'!$E$5,A350+1,""),"")</f>
        <v/>
      </c>
      <c r="B351" s="28" t="str">
        <f>IF(A351&lt;&gt;"",ROUND(IF('Mortgage summary'!$E$12="stale",-PMT(I351/12,'Mortgage summary'!$E$5-A350,E350,0),C351+D351),2),"")</f>
        <v/>
      </c>
      <c r="C351" s="28" t="str">
        <f>IF(A351&lt;&gt;"",IF('Mortgage summary'!$E$12="decrease",E350/('Mortgage summary'!$E$5-A350),IF(B351-D351&gt;E350,E350,B351-D351)),"")</f>
        <v/>
      </c>
      <c r="D351" s="28" t="str">
        <f t="shared" si="11"/>
        <v/>
      </c>
      <c r="E351" s="28" t="str">
        <f t="shared" si="12"/>
        <v/>
      </c>
      <c r="F351" s="29" t="str">
        <f>IF(A351&lt;&gt;"",'Mortgage summary'!$E$6,"")</f>
        <v/>
      </c>
      <c r="G351" s="29" t="str">
        <f>IF(A351&lt;&gt;"",'Mortgage summary'!$E$7,"")</f>
        <v/>
      </c>
      <c r="H351" s="30" t="e">
        <f>#REF!*(1+#REF!)^(240-A351)</f>
        <v>#REF!</v>
      </c>
      <c r="I351" s="31" t="str">
        <f>IF($A351&lt;&gt;"",IF(AND('Mortgage summary'!$E$9="YES",$A351&lt;='Mortgage summary'!$E$10),'Mortgage summary'!$E$11,F351+G351),"")</f>
        <v/>
      </c>
      <c r="J351" s="5"/>
    </row>
    <row r="352" spans="1:10" x14ac:dyDescent="0.35">
      <c r="A352" s="27" t="str">
        <f>IFERROR(IF(A351+1&lt;='Mortgage summary'!$E$5,A351+1,""),"")</f>
        <v/>
      </c>
      <c r="B352" s="28" t="str">
        <f>IF(A352&lt;&gt;"",ROUND(IF('Mortgage summary'!$E$12="stale",-PMT(I352/12,'Mortgage summary'!$E$5-A351,E351,0),C352+D352),2),"")</f>
        <v/>
      </c>
      <c r="C352" s="28" t="str">
        <f>IF(A352&lt;&gt;"",IF('Mortgage summary'!$E$12="decrease",E351/('Mortgage summary'!$E$5-A351),IF(B352-D352&gt;E351,E351,B352-D352)),"")</f>
        <v/>
      </c>
      <c r="D352" s="28" t="str">
        <f t="shared" si="11"/>
        <v/>
      </c>
      <c r="E352" s="28" t="str">
        <f t="shared" si="12"/>
        <v/>
      </c>
      <c r="F352" s="29" t="str">
        <f>IF(A352&lt;&gt;"",'Mortgage summary'!$E$6,"")</f>
        <v/>
      </c>
      <c r="G352" s="29" t="str">
        <f>IF(A352&lt;&gt;"",'Mortgage summary'!$E$7,"")</f>
        <v/>
      </c>
      <c r="H352" s="30" t="e">
        <f>#REF!*(1+#REF!)^(240-A352)</f>
        <v>#REF!</v>
      </c>
      <c r="I352" s="31" t="str">
        <f>IF($A352&lt;&gt;"",IF(AND('Mortgage summary'!$E$9="YES",$A352&lt;='Mortgage summary'!$E$10),'Mortgage summary'!$E$11,F352+G352),"")</f>
        <v/>
      </c>
      <c r="J352" s="5"/>
    </row>
    <row r="353" spans="1:10" s="10" customFormat="1" x14ac:dyDescent="0.35">
      <c r="A353" s="32" t="str">
        <f>IFERROR(IF(A352+1&lt;='Mortgage summary'!$E$5,A352+1,""),"")</f>
        <v/>
      </c>
      <c r="B353" s="28" t="str">
        <f>IF(A353&lt;&gt;"",ROUND(IF('Mortgage summary'!$E$12="stale",-PMT(I353/12,'Mortgage summary'!$E$5-A352,E352,0),C353+D353),2),"")</f>
        <v/>
      </c>
      <c r="C353" s="28" t="str">
        <f>IF(A353&lt;&gt;"",IF('Mortgage summary'!$E$12="decrease",E352/('Mortgage summary'!$E$5-A352),IF(B353-D353&gt;E352,E352,B353-D353)),"")</f>
        <v/>
      </c>
      <c r="D353" s="33" t="str">
        <f t="shared" si="11"/>
        <v/>
      </c>
      <c r="E353" s="33" t="str">
        <f t="shared" si="12"/>
        <v/>
      </c>
      <c r="F353" s="34" t="str">
        <f>IF(A353&lt;&gt;"",'Mortgage summary'!$E$6,"")</f>
        <v/>
      </c>
      <c r="G353" s="34" t="str">
        <f>IF(A353&lt;&gt;"",'Mortgage summary'!$E$7,"")</f>
        <v/>
      </c>
      <c r="H353" s="35" t="e">
        <f>#REF!*(1+#REF!)^(240-A353)</f>
        <v>#REF!</v>
      </c>
      <c r="I353" s="31" t="str">
        <f>IF($A353&lt;&gt;"",IF(AND('Mortgage summary'!$E$9="YES",$A353&lt;='Mortgage summary'!$E$10),'Mortgage summary'!$E$11,F353+G353),"")</f>
        <v/>
      </c>
      <c r="J353" s="9"/>
    </row>
    <row r="354" spans="1:10" x14ac:dyDescent="0.35">
      <c r="A354" s="27" t="str">
        <f>IFERROR(IF(A353+1&lt;='Mortgage summary'!$E$5,A353+1,""),"")</f>
        <v/>
      </c>
      <c r="B354" s="28" t="str">
        <f>IF(A354&lt;&gt;"",ROUND(IF('Mortgage summary'!$E$12="stale",-PMT(I354/12,'Mortgage summary'!$E$5-A353,E353,0),C354+D354),2),"")</f>
        <v/>
      </c>
      <c r="C354" s="28" t="str">
        <f>IF(A354&lt;&gt;"",IF('Mortgage summary'!$E$12="decrease",E353/('Mortgage summary'!$E$5-A353),IF(B354-D354&gt;E353,E353,B354-D354)),"")</f>
        <v/>
      </c>
      <c r="D354" s="28" t="str">
        <f t="shared" si="11"/>
        <v/>
      </c>
      <c r="E354" s="28" t="str">
        <f t="shared" si="12"/>
        <v/>
      </c>
      <c r="F354" s="29" t="str">
        <f>IF(A354&lt;&gt;"",'Mortgage summary'!$E$6,"")</f>
        <v/>
      </c>
      <c r="G354" s="29" t="str">
        <f>IF(A354&lt;&gt;"",'Mortgage summary'!$E$7,"")</f>
        <v/>
      </c>
      <c r="H354" s="30" t="e">
        <f>#REF!*(1+#REF!)^(240-A354)</f>
        <v>#REF!</v>
      </c>
      <c r="I354" s="31" t="str">
        <f>IF($A354&lt;&gt;"",IF(AND('Mortgage summary'!$E$9="YES",$A354&lt;='Mortgage summary'!$E$10),'Mortgage summary'!$E$11,F354+G354),"")</f>
        <v/>
      </c>
      <c r="J354" s="5"/>
    </row>
    <row r="355" spans="1:10" x14ac:dyDescent="0.35">
      <c r="A355" s="27" t="str">
        <f>IFERROR(IF(A354+1&lt;='Mortgage summary'!$E$5,A354+1,""),"")</f>
        <v/>
      </c>
      <c r="B355" s="28" t="str">
        <f>IF(A355&lt;&gt;"",ROUND(IF('Mortgage summary'!$E$12="stale",-PMT(I355/12,'Mortgage summary'!$E$5-A354,E354,0),C355+D355),2),"")</f>
        <v/>
      </c>
      <c r="C355" s="28" t="str">
        <f>IF(A355&lt;&gt;"",IF('Mortgage summary'!$E$12="decrease",E354/('Mortgage summary'!$E$5-A354),IF(B355-D355&gt;E354,E354,B355-D355)),"")</f>
        <v/>
      </c>
      <c r="D355" s="28" t="str">
        <f t="shared" si="11"/>
        <v/>
      </c>
      <c r="E355" s="28" t="str">
        <f t="shared" si="12"/>
        <v/>
      </c>
      <c r="F355" s="29" t="str">
        <f>IF(A355&lt;&gt;"",'Mortgage summary'!$E$6,"")</f>
        <v/>
      </c>
      <c r="G355" s="29" t="str">
        <f>IF(A355&lt;&gt;"",'Mortgage summary'!$E$7,"")</f>
        <v/>
      </c>
      <c r="H355" s="30" t="e">
        <f>#REF!*(1+#REF!)^(240-A355)</f>
        <v>#REF!</v>
      </c>
      <c r="I355" s="31" t="str">
        <f>IF($A355&lt;&gt;"",IF(AND('Mortgage summary'!$E$9="YES",$A355&lt;='Mortgage summary'!$E$10),'Mortgage summary'!$E$11,F355+G355),"")</f>
        <v/>
      </c>
      <c r="J355" s="5"/>
    </row>
    <row r="356" spans="1:10" x14ac:dyDescent="0.35">
      <c r="A356" s="27" t="str">
        <f>IFERROR(IF(A355+1&lt;='Mortgage summary'!$E$5,A355+1,""),"")</f>
        <v/>
      </c>
      <c r="B356" s="28" t="str">
        <f>IF(A356&lt;&gt;"",ROUND(IF('Mortgage summary'!$E$12="stale",-PMT(I356/12,'Mortgage summary'!$E$5-A355,E355,0),C356+D356),2),"")</f>
        <v/>
      </c>
      <c r="C356" s="28" t="str">
        <f>IF(A356&lt;&gt;"",IF('Mortgage summary'!$E$12="decrease",E355/('Mortgage summary'!$E$5-A355),IF(B356-D356&gt;E355,E355,B356-D356)),"")</f>
        <v/>
      </c>
      <c r="D356" s="28" t="str">
        <f t="shared" si="11"/>
        <v/>
      </c>
      <c r="E356" s="28" t="str">
        <f t="shared" si="12"/>
        <v/>
      </c>
      <c r="F356" s="29" t="str">
        <f>IF(A356&lt;&gt;"",'Mortgage summary'!$E$6,"")</f>
        <v/>
      </c>
      <c r="G356" s="29" t="str">
        <f>IF(A356&lt;&gt;"",'Mortgage summary'!$E$7,"")</f>
        <v/>
      </c>
      <c r="H356" s="30" t="e">
        <f>#REF!*(1+#REF!)^(240-A356)</f>
        <v>#REF!</v>
      </c>
      <c r="I356" s="31" t="str">
        <f>IF($A356&lt;&gt;"",IF(AND('Mortgage summary'!$E$9="YES",$A356&lt;='Mortgage summary'!$E$10),'Mortgage summary'!$E$11,F356+G356),"")</f>
        <v/>
      </c>
      <c r="J356" s="5"/>
    </row>
    <row r="357" spans="1:10" x14ac:dyDescent="0.35">
      <c r="A357" s="27" t="str">
        <f>IFERROR(IF(A356+1&lt;='Mortgage summary'!$E$5,A356+1,""),"")</f>
        <v/>
      </c>
      <c r="B357" s="28" t="str">
        <f>IF(A357&lt;&gt;"",ROUND(IF('Mortgage summary'!$E$12="stale",-PMT(I357/12,'Mortgage summary'!$E$5-A356,E356,0),C357+D357),2),"")</f>
        <v/>
      </c>
      <c r="C357" s="28" t="str">
        <f>IF(A357&lt;&gt;"",IF('Mortgage summary'!$E$12="decrease",E356/('Mortgage summary'!$E$5-A356),IF(B357-D357&gt;E356,E356,B357-D357)),"")</f>
        <v/>
      </c>
      <c r="D357" s="28" t="str">
        <f t="shared" si="11"/>
        <v/>
      </c>
      <c r="E357" s="28" t="str">
        <f t="shared" si="12"/>
        <v/>
      </c>
      <c r="F357" s="29" t="str">
        <f>IF(A357&lt;&gt;"",'Mortgage summary'!$E$6,"")</f>
        <v/>
      </c>
      <c r="G357" s="29" t="str">
        <f>IF(A357&lt;&gt;"",'Mortgage summary'!$E$7,"")</f>
        <v/>
      </c>
      <c r="H357" s="30" t="e">
        <f>#REF!*(1+#REF!)^(240-A357)</f>
        <v>#REF!</v>
      </c>
      <c r="I357" s="31" t="str">
        <f>IF($A357&lt;&gt;"",IF(AND('Mortgage summary'!$E$9="YES",$A357&lt;='Mortgage summary'!$E$10),'Mortgage summary'!$E$11,F357+G357),"")</f>
        <v/>
      </c>
      <c r="J357" s="5"/>
    </row>
    <row r="358" spans="1:10" x14ac:dyDescent="0.35">
      <c r="A358" s="27" t="str">
        <f>IFERROR(IF(A357+1&lt;='Mortgage summary'!$E$5,A357+1,""),"")</f>
        <v/>
      </c>
      <c r="B358" s="28" t="str">
        <f>IF(A358&lt;&gt;"",ROUND(IF('Mortgage summary'!$E$12="stale",-PMT(I358/12,'Mortgage summary'!$E$5-A357,E357,0),C358+D358),2),"")</f>
        <v/>
      </c>
      <c r="C358" s="28" t="str">
        <f>IF(A358&lt;&gt;"",IF('Mortgage summary'!$E$12="decrease",E357/('Mortgage summary'!$E$5-A357),IF(B358-D358&gt;E357,E357,B358-D358)),"")</f>
        <v/>
      </c>
      <c r="D358" s="28" t="str">
        <f t="shared" si="11"/>
        <v/>
      </c>
      <c r="E358" s="28" t="str">
        <f t="shared" si="12"/>
        <v/>
      </c>
      <c r="F358" s="29" t="str">
        <f>IF(A358&lt;&gt;"",'Mortgage summary'!$E$6,"")</f>
        <v/>
      </c>
      <c r="G358" s="29" t="str">
        <f>IF(A358&lt;&gt;"",'Mortgage summary'!$E$7,"")</f>
        <v/>
      </c>
      <c r="H358" s="30" t="e">
        <f>#REF!*(1+#REF!)^(240-A358)</f>
        <v>#REF!</v>
      </c>
      <c r="I358" s="31" t="str">
        <f>IF($A358&lt;&gt;"",IF(AND('Mortgage summary'!$E$9="YES",$A358&lt;='Mortgage summary'!$E$10),'Mortgage summary'!$E$11,F358+G358),"")</f>
        <v/>
      </c>
      <c r="J358" s="5"/>
    </row>
    <row r="359" spans="1:10" x14ac:dyDescent="0.35">
      <c r="A359" s="27" t="str">
        <f>IFERROR(IF(A358+1&lt;='Mortgage summary'!$E$5,A358+1,""),"")</f>
        <v/>
      </c>
      <c r="B359" s="28" t="str">
        <f>IF(A359&lt;&gt;"",ROUND(IF('Mortgage summary'!$E$12="stale",-PMT(I359/12,'Mortgage summary'!$E$5-A358,E358,0),C359+D359),2),"")</f>
        <v/>
      </c>
      <c r="C359" s="28" t="str">
        <f>IF(A359&lt;&gt;"",IF('Mortgage summary'!$E$12="decrease",E358/('Mortgage summary'!$E$5-A358),IF(B359-D359&gt;E358,E358,B359-D359)),"")</f>
        <v/>
      </c>
      <c r="D359" s="28" t="str">
        <f t="shared" si="11"/>
        <v/>
      </c>
      <c r="E359" s="28" t="str">
        <f t="shared" si="12"/>
        <v/>
      </c>
      <c r="F359" s="29" t="str">
        <f>IF(A359&lt;&gt;"",'Mortgage summary'!$E$6,"")</f>
        <v/>
      </c>
      <c r="G359" s="29" t="str">
        <f>IF(A359&lt;&gt;"",'Mortgage summary'!$E$7,"")</f>
        <v/>
      </c>
      <c r="H359" s="30" t="e">
        <f>#REF!*(1+#REF!)^(240-A359)</f>
        <v>#REF!</v>
      </c>
      <c r="I359" s="31" t="str">
        <f>IF($A359&lt;&gt;"",IF(AND('Mortgage summary'!$E$9="YES",$A359&lt;='Mortgage summary'!$E$10),'Mortgage summary'!$E$11,F359+G359),"")</f>
        <v/>
      </c>
      <c r="J359" s="5"/>
    </row>
    <row r="360" spans="1:10" x14ac:dyDescent="0.35">
      <c r="A360" s="27" t="str">
        <f>IFERROR(IF(A359+1&lt;='Mortgage summary'!$E$5,A359+1,""),"")</f>
        <v/>
      </c>
      <c r="B360" s="28" t="str">
        <f>IF(A360&lt;&gt;"",ROUND(IF('Mortgage summary'!$E$12="stale",-PMT(I360/12,'Mortgage summary'!$E$5-A359,E359,0),C360+D360),2),"")</f>
        <v/>
      </c>
      <c r="C360" s="28" t="str">
        <f>IF(A360&lt;&gt;"",IF('Mortgage summary'!$E$12="decrease",E359/('Mortgage summary'!$E$5-A359),IF(B360-D360&gt;E359,E359,B360-D360)),"")</f>
        <v/>
      </c>
      <c r="D360" s="28" t="str">
        <f t="shared" si="11"/>
        <v/>
      </c>
      <c r="E360" s="28" t="str">
        <f t="shared" si="12"/>
        <v/>
      </c>
      <c r="F360" s="29" t="str">
        <f>IF(A360&lt;&gt;"",'Mortgage summary'!$E$6,"")</f>
        <v/>
      </c>
      <c r="G360" s="29" t="str">
        <f>IF(A360&lt;&gt;"",'Mortgage summary'!$E$7,"")</f>
        <v/>
      </c>
      <c r="H360" s="30" t="e">
        <f>#REF!*(1+#REF!)^(240-A360)</f>
        <v>#REF!</v>
      </c>
      <c r="I360" s="31" t="str">
        <f>IF($A360&lt;&gt;"",IF(AND('Mortgage summary'!$E$9="YES",$A360&lt;='Mortgage summary'!$E$10),'Mortgage summary'!$E$11,F360+G360),"")</f>
        <v/>
      </c>
      <c r="J360" s="5"/>
    </row>
    <row r="361" spans="1:10" x14ac:dyDescent="0.35">
      <c r="A361" s="27" t="str">
        <f>IFERROR(IF(A360+1&lt;='Mortgage summary'!$E$5,A360+1,""),"")</f>
        <v/>
      </c>
      <c r="B361" s="28" t="str">
        <f>IF(A361&lt;&gt;"",ROUND(IF('Mortgage summary'!$E$12="stale",-PMT(I361/12,'Mortgage summary'!$E$5-A360,E360,0),C361+D361),2),"")</f>
        <v/>
      </c>
      <c r="C361" s="28" t="str">
        <f>IF(A361&lt;&gt;"",IF('Mortgage summary'!$E$12="decrease",E360/('Mortgage summary'!$E$5-A360),IF(B361-D361&gt;E360,E360,B361-D361)),"")</f>
        <v/>
      </c>
      <c r="D361" s="28" t="str">
        <f t="shared" si="11"/>
        <v/>
      </c>
      <c r="E361" s="28" t="str">
        <f t="shared" si="12"/>
        <v/>
      </c>
      <c r="F361" s="29" t="str">
        <f>IF(A361&lt;&gt;"",'Mortgage summary'!$E$6,"")</f>
        <v/>
      </c>
      <c r="G361" s="29" t="str">
        <f>IF(A361&lt;&gt;"",'Mortgage summary'!$E$7,"")</f>
        <v/>
      </c>
      <c r="H361" s="30" t="e">
        <f>#REF!*(1+#REF!)^(240-A361)</f>
        <v>#REF!</v>
      </c>
      <c r="I361" s="31" t="str">
        <f>IF($A361&lt;&gt;"",IF(AND('Mortgage summary'!$E$9="YES",$A361&lt;='Mortgage summary'!$E$10),'Mortgage summary'!$E$11,F361+G361),"")</f>
        <v/>
      </c>
      <c r="J361" s="5"/>
    </row>
    <row r="362" spans="1:10" x14ac:dyDescent="0.35">
      <c r="A362" s="27" t="str">
        <f>IFERROR(IF(A361+1&lt;='Mortgage summary'!$E$5,A361+1,""),"")</f>
        <v/>
      </c>
      <c r="B362" s="28" t="str">
        <f>IF(A362&lt;&gt;"",ROUND(IF('Mortgage summary'!$E$12="stale",-PMT(I362/12,'Mortgage summary'!$E$5-A361,E361,0),C362+D362),2),"")</f>
        <v/>
      </c>
      <c r="C362" s="28" t="str">
        <f>IF(A362&lt;&gt;"",IF('Mortgage summary'!$E$12="decrease",E361/('Mortgage summary'!$E$5-A361),IF(B362-D362&gt;E361,E361,B362-D362)),"")</f>
        <v/>
      </c>
      <c r="D362" s="28" t="str">
        <f t="shared" si="11"/>
        <v/>
      </c>
      <c r="E362" s="28" t="str">
        <f t="shared" si="12"/>
        <v/>
      </c>
      <c r="F362" s="29" t="str">
        <f>IF(A362&lt;&gt;"",'Mortgage summary'!$E$6,"")</f>
        <v/>
      </c>
      <c r="G362" s="29" t="str">
        <f>IF(A362&lt;&gt;"",'Mortgage summary'!$E$7,"")</f>
        <v/>
      </c>
      <c r="H362" s="30" t="e">
        <f>#REF!*(1+#REF!)^(240-A362)</f>
        <v>#REF!</v>
      </c>
      <c r="I362" s="31" t="str">
        <f>IF($A362&lt;&gt;"",IF(AND('Mortgage summary'!$E$9="YES",$A362&lt;='Mortgage summary'!$E$10),'Mortgage summary'!$E$11,F362+G362),"")</f>
        <v/>
      </c>
      <c r="J362" s="5"/>
    </row>
    <row r="363" spans="1:10" x14ac:dyDescent="0.35">
      <c r="A363" s="27" t="str">
        <f>IFERROR(IF(A362+1&lt;='Mortgage summary'!$E$5,A362+1,""),"")</f>
        <v/>
      </c>
      <c r="B363" s="28" t="str">
        <f>IF(A363&lt;&gt;"",ROUND(IF('Mortgage summary'!$E$12="stale",-PMT(I363/12,'Mortgage summary'!$E$5-A362,E362,0),C363+D363),2),"")</f>
        <v/>
      </c>
      <c r="C363" s="28" t="str">
        <f>IF(A363&lt;&gt;"",IF('Mortgage summary'!$E$12="decrease",E362/('Mortgage summary'!$E$5-A362),IF(B363-D363&gt;E362,E362,B363-D363)),"")</f>
        <v/>
      </c>
      <c r="D363" s="28" t="str">
        <f t="shared" si="11"/>
        <v/>
      </c>
      <c r="E363" s="28" t="str">
        <f t="shared" si="12"/>
        <v/>
      </c>
      <c r="F363" s="29" t="str">
        <f>IF(A363&lt;&gt;"",'Mortgage summary'!$E$6,"")</f>
        <v/>
      </c>
      <c r="G363" s="29" t="str">
        <f>IF(A363&lt;&gt;"",'Mortgage summary'!$E$7,"")</f>
        <v/>
      </c>
      <c r="H363" s="30" t="e">
        <f>#REF!*(1+#REF!)^(240-A363)</f>
        <v>#REF!</v>
      </c>
      <c r="I363" s="31" t="str">
        <f>IF($A363&lt;&gt;"",IF(AND('Mortgage summary'!$E$9="YES",$A363&lt;='Mortgage summary'!$E$10),'Mortgage summary'!$E$11,F363+G363),"")</f>
        <v/>
      </c>
      <c r="J363" s="5"/>
    </row>
    <row r="364" spans="1:10" x14ac:dyDescent="0.35">
      <c r="A364" s="27" t="str">
        <f>IFERROR(IF(A363+1&lt;='Mortgage summary'!$E$5,A363+1,""),"")</f>
        <v/>
      </c>
      <c r="B364" s="28" t="str">
        <f>IF(A364&lt;&gt;"",ROUND(IF('Mortgage summary'!$E$12="stale",-PMT(I364/12,'Mortgage summary'!$E$5-A363,E363,0),C364+D364),2),"")</f>
        <v/>
      </c>
      <c r="C364" s="28" t="str">
        <f>IF(A364&lt;&gt;"",IF('Mortgage summary'!$E$12="decrease",E363/('Mortgage summary'!$E$5-A363),IF(B364-D364&gt;E363,E363,B364-D364)),"")</f>
        <v/>
      </c>
      <c r="D364" s="28" t="str">
        <f t="shared" si="11"/>
        <v/>
      </c>
      <c r="E364" s="28" t="str">
        <f t="shared" si="12"/>
        <v/>
      </c>
      <c r="F364" s="29" t="str">
        <f>IF(A364&lt;&gt;"",'Mortgage summary'!$E$6,"")</f>
        <v/>
      </c>
      <c r="G364" s="29" t="str">
        <f>IF(A364&lt;&gt;"",'Mortgage summary'!$E$7,"")</f>
        <v/>
      </c>
      <c r="H364" s="30" t="e">
        <f>#REF!*(1+#REF!)^(240-A364)</f>
        <v>#REF!</v>
      </c>
      <c r="I364" s="31" t="str">
        <f>IF($A364&lt;&gt;"",IF(AND('Mortgage summary'!$E$9="YES",$A364&lt;='Mortgage summary'!$E$10),'Mortgage summary'!$E$11,F364+G364),"")</f>
        <v/>
      </c>
      <c r="J364" s="5"/>
    </row>
    <row r="365" spans="1:10" s="10" customFormat="1" x14ac:dyDescent="0.35">
      <c r="A365" s="32" t="str">
        <f>IFERROR(IF(A364+1&lt;='Mortgage summary'!$E$5,A364+1,""),"")</f>
        <v/>
      </c>
      <c r="B365" s="28" t="str">
        <f>IF(A365&lt;&gt;"",ROUND(IF('Mortgage summary'!$E$12="stale",-PMT(I365/12,'Mortgage summary'!$E$5-A364,E364,0),C365+D365),2),"")</f>
        <v/>
      </c>
      <c r="C365" s="28" t="str">
        <f>IF(A365&lt;&gt;"",IF('Mortgage summary'!$E$12="decrease",E364/('Mortgage summary'!$E$5-A364),IF(B365-D365&gt;E364,E364,B365-D365)),"")</f>
        <v/>
      </c>
      <c r="D365" s="33" t="str">
        <f t="shared" si="11"/>
        <v/>
      </c>
      <c r="E365" s="33" t="str">
        <f t="shared" si="12"/>
        <v/>
      </c>
      <c r="F365" s="34" t="str">
        <f>IF(A365&lt;&gt;"",'Mortgage summary'!$E$6,"")</f>
        <v/>
      </c>
      <c r="G365" s="34" t="str">
        <f>IF(A365&lt;&gt;"",'Mortgage summary'!$E$7,"")</f>
        <v/>
      </c>
      <c r="H365" s="35" t="e">
        <f>#REF!*(1+#REF!)^(240-A365)</f>
        <v>#REF!</v>
      </c>
      <c r="I365" s="31" t="str">
        <f>IF($A365&lt;&gt;"",IF(AND('Mortgage summary'!$E$9="YES",$A365&lt;='Mortgage summary'!$E$10),'Mortgage summary'!$E$11,F365+G365),"")</f>
        <v/>
      </c>
      <c r="J365" s="9"/>
    </row>
    <row r="366" spans="1:10" x14ac:dyDescent="0.35">
      <c r="A366" s="27" t="str">
        <f>IFERROR(IF(A365+1&lt;='Mortgage summary'!$E$5,A365+1,""),"")</f>
        <v/>
      </c>
      <c r="B366" s="28" t="str">
        <f>IF(A366&lt;&gt;"",ROUND(IF('Mortgage summary'!$E$12="stale",-PMT(I366/12,'Mortgage summary'!$E$5-A365,E365,0),C366+D366),2),"")</f>
        <v/>
      </c>
      <c r="C366" s="28" t="str">
        <f>IF(A366&lt;&gt;"",IF('Mortgage summary'!$E$12="decrease",E365/('Mortgage summary'!$E$5-A365),IF(B366-D366&gt;E365,E365,B366-D366)),"")</f>
        <v/>
      </c>
      <c r="D366" s="28" t="str">
        <f t="shared" si="11"/>
        <v/>
      </c>
      <c r="E366" s="28" t="str">
        <f t="shared" si="12"/>
        <v/>
      </c>
      <c r="F366" s="29" t="str">
        <f>IF(A366&lt;&gt;"",'Mortgage summary'!$E$6,"")</f>
        <v/>
      </c>
      <c r="G366" s="29" t="str">
        <f>IF(A366&lt;&gt;"",'Mortgage summary'!$E$7,"")</f>
        <v/>
      </c>
      <c r="H366" s="30" t="e">
        <f>#REF!*(1+#REF!)^(240-A366)</f>
        <v>#REF!</v>
      </c>
      <c r="I366" s="31" t="str">
        <f>IF($A366&lt;&gt;"",IF(AND('Mortgage summary'!$E$9="YES",$A366&lt;='Mortgage summary'!$E$10),'Mortgage summary'!$E$11,F366+G366),"")</f>
        <v/>
      </c>
      <c r="J366" s="5"/>
    </row>
    <row r="367" spans="1:10" x14ac:dyDescent="0.35">
      <c r="A367" s="27" t="str">
        <f>IFERROR(IF(A366+1&lt;='Mortgage summary'!$E$5,A366+1,""),"")</f>
        <v/>
      </c>
      <c r="B367" s="28" t="str">
        <f>IF(A367&lt;&gt;"",ROUND(IF('Mortgage summary'!$E$12="stale",-PMT(I367/12,'Mortgage summary'!$E$5-A366,E366,0),C367+D367),2),"")</f>
        <v/>
      </c>
      <c r="C367" s="28" t="str">
        <f>IF(A367&lt;&gt;"",IF('Mortgage summary'!$E$12="decrease",E366/('Mortgage summary'!$E$5-A366),IF(B367-D367&gt;E366,E366,B367-D367)),"")</f>
        <v/>
      </c>
      <c r="D367" s="28" t="str">
        <f t="shared" si="11"/>
        <v/>
      </c>
      <c r="E367" s="28" t="str">
        <f t="shared" si="12"/>
        <v/>
      </c>
      <c r="F367" s="29" t="str">
        <f>IF(A367&lt;&gt;"",'Mortgage summary'!$E$6,"")</f>
        <v/>
      </c>
      <c r="G367" s="29" t="str">
        <f>IF(A367&lt;&gt;"",'Mortgage summary'!$E$7,"")</f>
        <v/>
      </c>
      <c r="H367" s="30" t="e">
        <f>#REF!*(1+#REF!)^(240-A367)</f>
        <v>#REF!</v>
      </c>
      <c r="I367" s="31" t="str">
        <f>IF($A367&lt;&gt;"",IF(AND('Mortgage summary'!$E$9="YES",$A367&lt;='Mortgage summary'!$E$10),'Mortgage summary'!$E$11,F367+G367),"")</f>
        <v/>
      </c>
      <c r="J367" s="5"/>
    </row>
    <row r="368" spans="1:10" x14ac:dyDescent="0.35">
      <c r="A368" s="27" t="str">
        <f>IFERROR(IF(A367+1&lt;='Mortgage summary'!$E$5,A367+1,""),"")</f>
        <v/>
      </c>
      <c r="B368" s="28" t="str">
        <f>IF(A368&lt;&gt;"",ROUND(IF('Mortgage summary'!$E$12="stale",-PMT(I368/12,'Mortgage summary'!$E$5-A367,E367,0),C368+D368),2),"")</f>
        <v/>
      </c>
      <c r="C368" s="28" t="str">
        <f>IF(A368&lt;&gt;"",IF('Mortgage summary'!$E$12="decrease",E367/('Mortgage summary'!$E$5-A367),IF(B368-D368&gt;E367,E367,B368-D368)),"")</f>
        <v/>
      </c>
      <c r="D368" s="28" t="str">
        <f t="shared" si="11"/>
        <v/>
      </c>
      <c r="E368" s="28" t="str">
        <f t="shared" si="12"/>
        <v/>
      </c>
      <c r="F368" s="29" t="str">
        <f>IF(A368&lt;&gt;"",'Mortgage summary'!$E$6,"")</f>
        <v/>
      </c>
      <c r="G368" s="29" t="str">
        <f>IF(A368&lt;&gt;"",'Mortgage summary'!$E$7,"")</f>
        <v/>
      </c>
      <c r="H368" s="30" t="e">
        <f>#REF!*(1+#REF!)^(240-A368)</f>
        <v>#REF!</v>
      </c>
      <c r="I368" s="31" t="str">
        <f>IF($A368&lt;&gt;"",IF(AND('Mortgage summary'!$E$9="YES",$A368&lt;='Mortgage summary'!$E$10),'Mortgage summary'!$E$11,F368+G368),"")</f>
        <v/>
      </c>
      <c r="J368" s="5"/>
    </row>
    <row r="369" spans="1:10" x14ac:dyDescent="0.35">
      <c r="A369" s="27" t="str">
        <f>IFERROR(IF(A368+1&lt;='Mortgage summary'!$E$5,A368+1,""),"")</f>
        <v/>
      </c>
      <c r="B369" s="28" t="str">
        <f>IF(A369&lt;&gt;"",ROUND(IF('Mortgage summary'!$E$12="stale",-PMT(I369/12,'Mortgage summary'!$E$5-A368,E368,0),C369+D369),2),"")</f>
        <v/>
      </c>
      <c r="C369" s="28" t="str">
        <f>IF(A369&lt;&gt;"",IF('Mortgage summary'!$E$12="decrease",E368/('Mortgage summary'!$E$5-A368),IF(B369-D369&gt;E368,E368,B369-D369)),"")</f>
        <v/>
      </c>
      <c r="D369" s="28" t="str">
        <f t="shared" si="11"/>
        <v/>
      </c>
      <c r="E369" s="28" t="str">
        <f t="shared" si="12"/>
        <v/>
      </c>
      <c r="F369" s="29" t="str">
        <f>IF(A369&lt;&gt;"",'Mortgage summary'!$E$6,"")</f>
        <v/>
      </c>
      <c r="G369" s="29" t="str">
        <f>IF(A369&lt;&gt;"",'Mortgage summary'!$E$7,"")</f>
        <v/>
      </c>
      <c r="H369" s="30" t="e">
        <f>#REF!*(1+#REF!)^(240-A369)</f>
        <v>#REF!</v>
      </c>
      <c r="I369" s="31" t="str">
        <f>IF($A369&lt;&gt;"",IF(AND('Mortgage summary'!$E$9="YES",$A369&lt;='Mortgage summary'!$E$10),'Mortgage summary'!$E$11,F369+G369),"")</f>
        <v/>
      </c>
      <c r="J369" s="5"/>
    </row>
    <row r="370" spans="1:10" x14ac:dyDescent="0.35">
      <c r="A370" s="27" t="str">
        <f>IFERROR(IF(A369+1&lt;='Mortgage summary'!$E$5,A369+1,""),"")</f>
        <v/>
      </c>
      <c r="B370" s="28" t="str">
        <f>IF(A370&lt;&gt;"",ROUND(IF('Mortgage summary'!$E$12="stale",-PMT(I370/12,'Mortgage summary'!$E$5-A369,E369,0),C370+D370),2),"")</f>
        <v/>
      </c>
      <c r="C370" s="28" t="str">
        <f>IF(A370&lt;&gt;"",IF('Mortgage summary'!$E$12="decrease",E369/('Mortgage summary'!$E$5-A369),IF(B370-D370&gt;E369,E369,B370-D370)),"")</f>
        <v/>
      </c>
      <c r="D370" s="28" t="str">
        <f t="shared" si="11"/>
        <v/>
      </c>
      <c r="E370" s="28" t="str">
        <f t="shared" si="12"/>
        <v/>
      </c>
      <c r="F370" s="29" t="str">
        <f>IF(A370&lt;&gt;"",'Mortgage summary'!$E$6,"")</f>
        <v/>
      </c>
      <c r="G370" s="29" t="str">
        <f>IF(A370&lt;&gt;"",'Mortgage summary'!$E$7,"")</f>
        <v/>
      </c>
      <c r="H370" s="30" t="e">
        <f>#REF!*(1+#REF!)^(240-A370)</f>
        <v>#REF!</v>
      </c>
      <c r="I370" s="31" t="str">
        <f>IF($A370&lt;&gt;"",IF(AND('Mortgage summary'!$E$9="YES",$A370&lt;='Mortgage summary'!$E$10),'Mortgage summary'!$E$11,F370+G370),"")</f>
        <v/>
      </c>
      <c r="J370" s="5"/>
    </row>
    <row r="371" spans="1:10" x14ac:dyDescent="0.35">
      <c r="A371" s="27" t="str">
        <f>IFERROR(IF(A370+1&lt;='Mortgage summary'!$E$5,A370+1,""),"")</f>
        <v/>
      </c>
      <c r="B371" s="28" t="str">
        <f>IF(A371&lt;&gt;"",ROUND(IF('Mortgage summary'!$E$12="stale",-PMT(I371/12,'Mortgage summary'!$E$5-A370,E370,0),C371+D371),2),"")</f>
        <v/>
      </c>
      <c r="C371" s="28" t="str">
        <f>IF(A371&lt;&gt;"",IF('Mortgage summary'!$E$12="decrease",E370/('Mortgage summary'!$E$5-A370),IF(B371-D371&gt;E370,E370,B371-D371)),"")</f>
        <v/>
      </c>
      <c r="D371" s="28" t="str">
        <f t="shared" si="11"/>
        <v/>
      </c>
      <c r="E371" s="28" t="str">
        <f t="shared" si="12"/>
        <v/>
      </c>
      <c r="F371" s="29" t="str">
        <f>IF(A371&lt;&gt;"",'Mortgage summary'!$E$6,"")</f>
        <v/>
      </c>
      <c r="G371" s="29" t="str">
        <f>IF(A371&lt;&gt;"",'Mortgage summary'!$E$7,"")</f>
        <v/>
      </c>
      <c r="H371" s="30" t="e">
        <f>#REF!*(1+#REF!)^(240-A371)</f>
        <v>#REF!</v>
      </c>
      <c r="I371" s="31" t="str">
        <f>IF($A371&lt;&gt;"",IF(AND('Mortgage summary'!$E$9="YES",$A371&lt;='Mortgage summary'!$E$10),'Mortgage summary'!$E$11,F371+G371),"")</f>
        <v/>
      </c>
      <c r="J371" s="5"/>
    </row>
    <row r="372" spans="1:10" x14ac:dyDescent="0.35">
      <c r="A372" s="27" t="str">
        <f>IFERROR(IF(A371+1&lt;='Mortgage summary'!$E$5,A371+1,""),"")</f>
        <v/>
      </c>
      <c r="B372" s="28" t="str">
        <f>IF(A372&lt;&gt;"",ROUND(IF('Mortgage summary'!$E$12="stale",-PMT(I372/12,'Mortgage summary'!$E$5-A371,E371,0),C372+D372),2),"")</f>
        <v/>
      </c>
      <c r="C372" s="28" t="str">
        <f>IF(A372&lt;&gt;"",IF('Mortgage summary'!$E$12="decrease",E371/('Mortgage summary'!$E$5-A371),IF(B372-D372&gt;E371,E371,B372-D372)),"")</f>
        <v/>
      </c>
      <c r="D372" s="28" t="str">
        <f t="shared" si="11"/>
        <v/>
      </c>
      <c r="E372" s="28" t="str">
        <f t="shared" si="12"/>
        <v/>
      </c>
      <c r="F372" s="29" t="str">
        <f>IF(A372&lt;&gt;"",'Mortgage summary'!$E$6,"")</f>
        <v/>
      </c>
      <c r="G372" s="29" t="str">
        <f>IF(A372&lt;&gt;"",'Mortgage summary'!$E$7,"")</f>
        <v/>
      </c>
      <c r="H372" s="30" t="e">
        <f>#REF!*(1+#REF!)^(240-A372)</f>
        <v>#REF!</v>
      </c>
      <c r="I372" s="31" t="str">
        <f>IF($A372&lt;&gt;"",IF(AND('Mortgage summary'!$E$9="YES",$A372&lt;='Mortgage summary'!$E$10),'Mortgage summary'!$E$11,F372+G372),"")</f>
        <v/>
      </c>
      <c r="J372" s="5"/>
    </row>
    <row r="373" spans="1:10" x14ac:dyDescent="0.35">
      <c r="A373" s="27" t="str">
        <f>IFERROR(IF(A372+1&lt;='Mortgage summary'!$E$5,A372+1,""),"")</f>
        <v/>
      </c>
      <c r="B373" s="28" t="str">
        <f>IF(A373&lt;&gt;"",ROUND(IF('Mortgage summary'!$E$12="stale",-PMT(I373/12,'Mortgage summary'!$E$5-A372,E372,0),C373+D373),2),"")</f>
        <v/>
      </c>
      <c r="C373" s="28" t="str">
        <f>IF(A373&lt;&gt;"",IF('Mortgage summary'!$E$12="decrease",E372/('Mortgage summary'!$E$5-A372),IF(B373-D373&gt;E372,E372,B373-D373)),"")</f>
        <v/>
      </c>
      <c r="D373" s="28" t="str">
        <f t="shared" si="11"/>
        <v/>
      </c>
      <c r="E373" s="28" t="str">
        <f t="shared" si="12"/>
        <v/>
      </c>
      <c r="F373" s="29" t="str">
        <f>IF(A373&lt;&gt;"",'Mortgage summary'!$E$6,"")</f>
        <v/>
      </c>
      <c r="G373" s="29" t="str">
        <f>IF(A373&lt;&gt;"",'Mortgage summary'!$E$7,"")</f>
        <v/>
      </c>
      <c r="H373" s="30" t="e">
        <f>#REF!*(1+#REF!)^(240-A373)</f>
        <v>#REF!</v>
      </c>
      <c r="I373" s="31" t="str">
        <f>IF($A373&lt;&gt;"",IF(AND('Mortgage summary'!$E$9="YES",$A373&lt;='Mortgage summary'!$E$10),'Mortgage summary'!$E$11,F373+G373),"")</f>
        <v/>
      </c>
      <c r="J373" s="5"/>
    </row>
    <row r="374" spans="1:10" x14ac:dyDescent="0.35">
      <c r="A374" s="27" t="str">
        <f>IFERROR(IF(A373+1&lt;='Mortgage summary'!$E$5,A373+1,""),"")</f>
        <v/>
      </c>
      <c r="B374" s="28" t="str">
        <f>IF(A374&lt;&gt;"",ROUND(IF('Mortgage summary'!$E$12="stale",-PMT(I374/12,'Mortgage summary'!$E$5-A373,E373,0),C374+D374),2),"")</f>
        <v/>
      </c>
      <c r="C374" s="28" t="str">
        <f>IF(A374&lt;&gt;"",IF('Mortgage summary'!$E$12="decrease",E373/('Mortgage summary'!$E$5-A373),IF(B374-D374&gt;E373,E373,B374-D374)),"")</f>
        <v/>
      </c>
      <c r="D374" s="28" t="str">
        <f t="shared" si="11"/>
        <v/>
      </c>
      <c r="E374" s="28" t="str">
        <f t="shared" si="12"/>
        <v/>
      </c>
      <c r="F374" s="29" t="str">
        <f>IF(A374&lt;&gt;"",'Mortgage summary'!$E$6,"")</f>
        <v/>
      </c>
      <c r="G374" s="29" t="str">
        <f>IF(A374&lt;&gt;"",'Mortgage summary'!$E$7,"")</f>
        <v/>
      </c>
      <c r="H374" s="30" t="e">
        <f>#REF!*(1+#REF!)^(240-A374)</f>
        <v>#REF!</v>
      </c>
      <c r="I374" s="31" t="str">
        <f>IF($A374&lt;&gt;"",IF(AND('Mortgage summary'!$E$9="YES",$A374&lt;='Mortgage summary'!$E$10),'Mortgage summary'!$E$11,F374+G374),"")</f>
        <v/>
      </c>
      <c r="J374" s="5"/>
    </row>
    <row r="375" spans="1:10" x14ac:dyDescent="0.35">
      <c r="A375" s="27" t="str">
        <f>IFERROR(IF(A374+1&lt;='Mortgage summary'!$E$5,A374+1,""),"")</f>
        <v/>
      </c>
      <c r="B375" s="28" t="str">
        <f>IF(A375&lt;&gt;"",ROUND(IF('Mortgage summary'!$E$12="stale",-PMT(I375/12,'Mortgage summary'!$E$5-A374,E374,0),C375+D375),2),"")</f>
        <v/>
      </c>
      <c r="C375" s="28" t="str">
        <f>IF(A375&lt;&gt;"",IF('Mortgage summary'!$E$12="decrease",E374/('Mortgage summary'!$E$5-A374),IF(B375-D375&gt;E374,E374,B375-D375)),"")</f>
        <v/>
      </c>
      <c r="D375" s="28" t="str">
        <f t="shared" si="11"/>
        <v/>
      </c>
      <c r="E375" s="28" t="str">
        <f t="shared" si="12"/>
        <v/>
      </c>
      <c r="F375" s="29" t="str">
        <f>IF(A375&lt;&gt;"",'Mortgage summary'!$E$6,"")</f>
        <v/>
      </c>
      <c r="G375" s="29" t="str">
        <f>IF(A375&lt;&gt;"",'Mortgage summary'!$E$7,"")</f>
        <v/>
      </c>
      <c r="H375" s="30" t="e">
        <f>#REF!*(1+#REF!)^(240-A375)</f>
        <v>#REF!</v>
      </c>
      <c r="I375" s="31" t="str">
        <f>IF($A375&lt;&gt;"",IF(AND('Mortgage summary'!$E$9="YES",$A375&lt;='Mortgage summary'!$E$10),'Mortgage summary'!$E$11,F375+G375),"")</f>
        <v/>
      </c>
      <c r="J375" s="5"/>
    </row>
    <row r="376" spans="1:10" x14ac:dyDescent="0.35">
      <c r="A376" s="27" t="str">
        <f>IFERROR(IF(A375+1&lt;='Mortgage summary'!$E$5,A375+1,""),"")</f>
        <v/>
      </c>
      <c r="B376" s="28" t="str">
        <f>IF(A376&lt;&gt;"",ROUND(IF('Mortgage summary'!$E$12="stale",-PMT(I376/12,'Mortgage summary'!$E$5-A375,E375,0),C376+D376),2),"")</f>
        <v/>
      </c>
      <c r="C376" s="28" t="str">
        <f>IF(A376&lt;&gt;"",IF('Mortgage summary'!$E$12="decrease",E375/('Mortgage summary'!$E$5-A375),IF(B376-D376&gt;E375,E375,B376-D376)),"")</f>
        <v/>
      </c>
      <c r="D376" s="28" t="str">
        <f t="shared" si="11"/>
        <v/>
      </c>
      <c r="E376" s="28" t="str">
        <f t="shared" si="12"/>
        <v/>
      </c>
      <c r="F376" s="29" t="str">
        <f>IF(A376&lt;&gt;"",'Mortgage summary'!$E$6,"")</f>
        <v/>
      </c>
      <c r="G376" s="29" t="str">
        <f>IF(A376&lt;&gt;"",'Mortgage summary'!$E$7,"")</f>
        <v/>
      </c>
      <c r="H376" s="30" t="e">
        <f>#REF!*(1+#REF!)^(240-A376)</f>
        <v>#REF!</v>
      </c>
      <c r="I376" s="31" t="str">
        <f>IF($A376&lt;&gt;"",IF(AND('Mortgage summary'!$E$9="YES",$A376&lt;='Mortgage summary'!$E$10),'Mortgage summary'!$E$11,F376+G376),"")</f>
        <v/>
      </c>
      <c r="J376" s="5"/>
    </row>
    <row r="378" spans="1:10" x14ac:dyDescent="0.35">
      <c r="A378" s="36"/>
    </row>
    <row r="379" spans="1:10" x14ac:dyDescent="0.35">
      <c r="A379" s="36"/>
    </row>
    <row r="380" spans="1:10" x14ac:dyDescent="0.35">
      <c r="A380" s="36"/>
    </row>
    <row r="381" spans="1:10" x14ac:dyDescent="0.35">
      <c r="A381" s="36"/>
    </row>
    <row r="382" spans="1:10" x14ac:dyDescent="0.35">
      <c r="A382" s="36"/>
    </row>
    <row r="383" spans="1:10" x14ac:dyDescent="0.35">
      <c r="A383" s="36"/>
    </row>
    <row r="384" spans="1:10" x14ac:dyDescent="0.35">
      <c r="A384" s="36"/>
    </row>
    <row r="385" spans="1:1" x14ac:dyDescent="0.35">
      <c r="A385" s="36"/>
    </row>
    <row r="386" spans="1:1" x14ac:dyDescent="0.35">
      <c r="A386" s="36"/>
    </row>
    <row r="387" spans="1:1" x14ac:dyDescent="0.35">
      <c r="A387" s="36"/>
    </row>
    <row r="388" spans="1:1" x14ac:dyDescent="0.35">
      <c r="A388" s="36"/>
    </row>
    <row r="389" spans="1:1" x14ac:dyDescent="0.35">
      <c r="A389" s="36"/>
    </row>
    <row r="390" spans="1:1" x14ac:dyDescent="0.35">
      <c r="A390" s="36"/>
    </row>
    <row r="391" spans="1:1" x14ac:dyDescent="0.35">
      <c r="A391" s="36"/>
    </row>
    <row r="392" spans="1:1" x14ac:dyDescent="0.35">
      <c r="A392" s="36"/>
    </row>
    <row r="393" spans="1:1" x14ac:dyDescent="0.35">
      <c r="A393" s="36"/>
    </row>
    <row r="394" spans="1:1" x14ac:dyDescent="0.35">
      <c r="A394" s="36"/>
    </row>
    <row r="395" spans="1:1" x14ac:dyDescent="0.35">
      <c r="A395" s="36"/>
    </row>
    <row r="396" spans="1:1" x14ac:dyDescent="0.35">
      <c r="A396" s="36"/>
    </row>
    <row r="397" spans="1:1" x14ac:dyDescent="0.35">
      <c r="A397" s="36"/>
    </row>
    <row r="398" spans="1:1" x14ac:dyDescent="0.35">
      <c r="A398" s="36"/>
    </row>
    <row r="399" spans="1:1" x14ac:dyDescent="0.35">
      <c r="A399" s="36"/>
    </row>
    <row r="400" spans="1:1" x14ac:dyDescent="0.35">
      <c r="A400" s="36"/>
    </row>
    <row r="401" spans="1:1" x14ac:dyDescent="0.35">
      <c r="A401" s="36"/>
    </row>
    <row r="402" spans="1:1" x14ac:dyDescent="0.35">
      <c r="A402" s="36"/>
    </row>
    <row r="403" spans="1:1" x14ac:dyDescent="0.35">
      <c r="A403" s="36"/>
    </row>
    <row r="404" spans="1:1" x14ac:dyDescent="0.35">
      <c r="A404" s="36"/>
    </row>
    <row r="405" spans="1:1" x14ac:dyDescent="0.35">
      <c r="A405" s="36"/>
    </row>
    <row r="406" spans="1:1" x14ac:dyDescent="0.35">
      <c r="A406" s="36"/>
    </row>
    <row r="407" spans="1:1" x14ac:dyDescent="0.35">
      <c r="A407" s="36"/>
    </row>
    <row r="408" spans="1:1" x14ac:dyDescent="0.35">
      <c r="A408" s="36"/>
    </row>
    <row r="409" spans="1:1" x14ac:dyDescent="0.35">
      <c r="A409" s="36"/>
    </row>
    <row r="410" spans="1:1" x14ac:dyDescent="0.35">
      <c r="A410" s="36"/>
    </row>
    <row r="411" spans="1:1" x14ac:dyDescent="0.35">
      <c r="A411" s="36"/>
    </row>
    <row r="412" spans="1:1" x14ac:dyDescent="0.35">
      <c r="A412" s="36"/>
    </row>
    <row r="413" spans="1:1" x14ac:dyDescent="0.35">
      <c r="A413" s="36"/>
    </row>
    <row r="414" spans="1:1" x14ac:dyDescent="0.35">
      <c r="A414" s="36"/>
    </row>
    <row r="415" spans="1:1" x14ac:dyDescent="0.35">
      <c r="A415" s="36"/>
    </row>
    <row r="416" spans="1:1" x14ac:dyDescent="0.35">
      <c r="A416" s="36"/>
    </row>
    <row r="417" spans="1:1" x14ac:dyDescent="0.35">
      <c r="A417" s="36"/>
    </row>
    <row r="418" spans="1:1" x14ac:dyDescent="0.35">
      <c r="A418" s="36"/>
    </row>
    <row r="419" spans="1:1" x14ac:dyDescent="0.35">
      <c r="A419" s="36"/>
    </row>
    <row r="420" spans="1:1" x14ac:dyDescent="0.35">
      <c r="A420" s="36"/>
    </row>
    <row r="421" spans="1:1" x14ac:dyDescent="0.35">
      <c r="A421" s="36"/>
    </row>
    <row r="422" spans="1:1" x14ac:dyDescent="0.35">
      <c r="A422" s="36"/>
    </row>
    <row r="423" spans="1:1" x14ac:dyDescent="0.35">
      <c r="A423" s="36"/>
    </row>
    <row r="424" spans="1:1" x14ac:dyDescent="0.35">
      <c r="A424" s="36"/>
    </row>
    <row r="425" spans="1:1" x14ac:dyDescent="0.35">
      <c r="A425" s="36"/>
    </row>
    <row r="426" spans="1:1" x14ac:dyDescent="0.35">
      <c r="A426" s="36"/>
    </row>
    <row r="427" spans="1:1" x14ac:dyDescent="0.35">
      <c r="A427" s="36"/>
    </row>
    <row r="428" spans="1:1" x14ac:dyDescent="0.35">
      <c r="A428" s="36"/>
    </row>
    <row r="429" spans="1:1" x14ac:dyDescent="0.35">
      <c r="A429" s="36"/>
    </row>
    <row r="430" spans="1:1" x14ac:dyDescent="0.35">
      <c r="A430" s="36"/>
    </row>
    <row r="431" spans="1:1" x14ac:dyDescent="0.35">
      <c r="A431" s="36"/>
    </row>
    <row r="432" spans="1:1" x14ac:dyDescent="0.35">
      <c r="A432" s="36"/>
    </row>
    <row r="433" spans="1:1" x14ac:dyDescent="0.35">
      <c r="A433" s="36"/>
    </row>
    <row r="434" spans="1:1" x14ac:dyDescent="0.35">
      <c r="A434" s="36"/>
    </row>
    <row r="435" spans="1:1" x14ac:dyDescent="0.35">
      <c r="A435" s="36"/>
    </row>
    <row r="436" spans="1:1" x14ac:dyDescent="0.35">
      <c r="A436" s="36"/>
    </row>
    <row r="437" spans="1:1" x14ac:dyDescent="0.35">
      <c r="A437" s="36"/>
    </row>
    <row r="438" spans="1:1" x14ac:dyDescent="0.35">
      <c r="A438" s="36"/>
    </row>
    <row r="439" spans="1:1" x14ac:dyDescent="0.35">
      <c r="A439" s="36"/>
    </row>
    <row r="440" spans="1:1" x14ac:dyDescent="0.35">
      <c r="A440" s="36"/>
    </row>
    <row r="441" spans="1:1" x14ac:dyDescent="0.35">
      <c r="A441" s="36"/>
    </row>
    <row r="442" spans="1:1" x14ac:dyDescent="0.35">
      <c r="A442" s="36"/>
    </row>
    <row r="443" spans="1:1" x14ac:dyDescent="0.35">
      <c r="A443" s="36"/>
    </row>
    <row r="444" spans="1:1" x14ac:dyDescent="0.35">
      <c r="A444" s="36"/>
    </row>
    <row r="445" spans="1:1" x14ac:dyDescent="0.35">
      <c r="A445" s="36"/>
    </row>
    <row r="446" spans="1:1" x14ac:dyDescent="0.35">
      <c r="A446" s="36"/>
    </row>
    <row r="447" spans="1:1" x14ac:dyDescent="0.35">
      <c r="A447" s="36"/>
    </row>
    <row r="448" spans="1:1" x14ac:dyDescent="0.35">
      <c r="A448" s="36"/>
    </row>
    <row r="449" spans="1:1" x14ac:dyDescent="0.35">
      <c r="A449" s="36"/>
    </row>
    <row r="450" spans="1:1" x14ac:dyDescent="0.35">
      <c r="A450" s="36"/>
    </row>
    <row r="451" spans="1:1" x14ac:dyDescent="0.35">
      <c r="A451" s="36"/>
    </row>
    <row r="452" spans="1:1" x14ac:dyDescent="0.35">
      <c r="A452" s="36"/>
    </row>
    <row r="453" spans="1:1" x14ac:dyDescent="0.35">
      <c r="A453" s="36"/>
    </row>
    <row r="454" spans="1:1" x14ac:dyDescent="0.35">
      <c r="A454" s="36"/>
    </row>
    <row r="455" spans="1:1" x14ac:dyDescent="0.35">
      <c r="A455" s="36"/>
    </row>
    <row r="456" spans="1:1" x14ac:dyDescent="0.35">
      <c r="A456" s="36"/>
    </row>
    <row r="457" spans="1:1" x14ac:dyDescent="0.35">
      <c r="A457" s="36"/>
    </row>
    <row r="458" spans="1:1" x14ac:dyDescent="0.35">
      <c r="A458" s="36"/>
    </row>
    <row r="459" spans="1:1" x14ac:dyDescent="0.35">
      <c r="A459" s="36"/>
    </row>
    <row r="460" spans="1:1" x14ac:dyDescent="0.35">
      <c r="A460" s="36"/>
    </row>
    <row r="461" spans="1:1" x14ac:dyDescent="0.35">
      <c r="A461" s="36"/>
    </row>
    <row r="462" spans="1:1" x14ac:dyDescent="0.35">
      <c r="A462" s="36"/>
    </row>
    <row r="463" spans="1:1" x14ac:dyDescent="0.35">
      <c r="A463" s="36"/>
    </row>
    <row r="464" spans="1:1" x14ac:dyDescent="0.35">
      <c r="A464" s="36"/>
    </row>
    <row r="465" spans="1:1" x14ac:dyDescent="0.35">
      <c r="A465" s="36"/>
    </row>
    <row r="466" spans="1:1" x14ac:dyDescent="0.35">
      <c r="A466" s="36"/>
    </row>
    <row r="467" spans="1:1" x14ac:dyDescent="0.35">
      <c r="A467" s="36"/>
    </row>
    <row r="468" spans="1:1" x14ac:dyDescent="0.35">
      <c r="A468" s="36"/>
    </row>
    <row r="469" spans="1:1" x14ac:dyDescent="0.35">
      <c r="A469" s="36"/>
    </row>
    <row r="470" spans="1:1" x14ac:dyDescent="0.35">
      <c r="A470" s="36"/>
    </row>
    <row r="471" spans="1:1" x14ac:dyDescent="0.35">
      <c r="A471" s="36"/>
    </row>
    <row r="472" spans="1:1" x14ac:dyDescent="0.35">
      <c r="A472" s="36"/>
    </row>
    <row r="473" spans="1:1" x14ac:dyDescent="0.35">
      <c r="A473" s="36"/>
    </row>
    <row r="474" spans="1:1" x14ac:dyDescent="0.35">
      <c r="A474" s="36"/>
    </row>
    <row r="475" spans="1:1" x14ac:dyDescent="0.35">
      <c r="A475" s="36"/>
    </row>
    <row r="476" spans="1:1" x14ac:dyDescent="0.35">
      <c r="A476" s="36"/>
    </row>
    <row r="477" spans="1:1" x14ac:dyDescent="0.35">
      <c r="A477" s="36"/>
    </row>
    <row r="478" spans="1:1" x14ac:dyDescent="0.35">
      <c r="A478" s="36"/>
    </row>
    <row r="479" spans="1:1" x14ac:dyDescent="0.35">
      <c r="A479" s="36"/>
    </row>
    <row r="480" spans="1:1" x14ac:dyDescent="0.35">
      <c r="A480" s="36"/>
    </row>
    <row r="481" spans="1:1" x14ac:dyDescent="0.35">
      <c r="A481" s="36"/>
    </row>
    <row r="482" spans="1:1" x14ac:dyDescent="0.35">
      <c r="A482" s="36"/>
    </row>
    <row r="483" spans="1:1" x14ac:dyDescent="0.35">
      <c r="A483" s="36"/>
    </row>
    <row r="484" spans="1:1" x14ac:dyDescent="0.35">
      <c r="A484" s="36"/>
    </row>
    <row r="485" spans="1:1" x14ac:dyDescent="0.35">
      <c r="A485" s="36"/>
    </row>
    <row r="486" spans="1:1" x14ac:dyDescent="0.35">
      <c r="A486" s="36"/>
    </row>
    <row r="487" spans="1:1" x14ac:dyDescent="0.35">
      <c r="A487" s="36"/>
    </row>
    <row r="488" spans="1:1" x14ac:dyDescent="0.35">
      <c r="A488" s="36"/>
    </row>
    <row r="489" spans="1:1" x14ac:dyDescent="0.35">
      <c r="A489" s="36"/>
    </row>
    <row r="490" spans="1:1" x14ac:dyDescent="0.35">
      <c r="A490" s="36"/>
    </row>
    <row r="491" spans="1:1" x14ac:dyDescent="0.35">
      <c r="A491" s="36"/>
    </row>
    <row r="492" spans="1:1" x14ac:dyDescent="0.35">
      <c r="A492" s="36"/>
    </row>
    <row r="493" spans="1:1" x14ac:dyDescent="0.35">
      <c r="A493" s="36"/>
    </row>
    <row r="494" spans="1:1" x14ac:dyDescent="0.35">
      <c r="A494" s="36"/>
    </row>
    <row r="495" spans="1:1" x14ac:dyDescent="0.35">
      <c r="A495" s="36"/>
    </row>
    <row r="496" spans="1:1" x14ac:dyDescent="0.35">
      <c r="A496" s="36"/>
    </row>
    <row r="497" spans="1:1" x14ac:dyDescent="0.35">
      <c r="A497" s="36"/>
    </row>
    <row r="498" spans="1:1" x14ac:dyDescent="0.35">
      <c r="A498" s="36"/>
    </row>
    <row r="499" spans="1:1" x14ac:dyDescent="0.35">
      <c r="A499" s="36"/>
    </row>
    <row r="500" spans="1:1" x14ac:dyDescent="0.35">
      <c r="A500" s="36"/>
    </row>
    <row r="501" spans="1:1" x14ac:dyDescent="0.35">
      <c r="A501" s="36"/>
    </row>
    <row r="502" spans="1:1" x14ac:dyDescent="0.35">
      <c r="A502" s="36"/>
    </row>
    <row r="503" spans="1:1" x14ac:dyDescent="0.35">
      <c r="A503" s="36"/>
    </row>
    <row r="504" spans="1:1" x14ac:dyDescent="0.35">
      <c r="A504" s="36"/>
    </row>
    <row r="505" spans="1:1" x14ac:dyDescent="0.35">
      <c r="A505" s="36"/>
    </row>
    <row r="506" spans="1:1" x14ac:dyDescent="0.35">
      <c r="A506" s="36"/>
    </row>
    <row r="507" spans="1:1" x14ac:dyDescent="0.35">
      <c r="A507" s="36"/>
    </row>
    <row r="508" spans="1:1" x14ac:dyDescent="0.35">
      <c r="A508" s="36"/>
    </row>
    <row r="509" spans="1:1" x14ac:dyDescent="0.35">
      <c r="A509" s="36"/>
    </row>
    <row r="510" spans="1:1" x14ac:dyDescent="0.35">
      <c r="A510" s="36"/>
    </row>
    <row r="511" spans="1:1" x14ac:dyDescent="0.35">
      <c r="A511" s="36"/>
    </row>
    <row r="512" spans="1:1" x14ac:dyDescent="0.35">
      <c r="A512" s="36"/>
    </row>
    <row r="513" spans="1:1" x14ac:dyDescent="0.35">
      <c r="A513" s="36"/>
    </row>
    <row r="514" spans="1:1" x14ac:dyDescent="0.35">
      <c r="A514" s="36"/>
    </row>
    <row r="515" spans="1:1" x14ac:dyDescent="0.35">
      <c r="A515" s="36"/>
    </row>
    <row r="516" spans="1:1" x14ac:dyDescent="0.35">
      <c r="A516" s="36"/>
    </row>
    <row r="517" spans="1:1" x14ac:dyDescent="0.35">
      <c r="A517" s="36"/>
    </row>
    <row r="518" spans="1:1" x14ac:dyDescent="0.35">
      <c r="A518" s="36"/>
    </row>
    <row r="519" spans="1:1" x14ac:dyDescent="0.35">
      <c r="A519" s="36"/>
    </row>
    <row r="520" spans="1:1" x14ac:dyDescent="0.35">
      <c r="A520" s="36"/>
    </row>
    <row r="521" spans="1:1" x14ac:dyDescent="0.35">
      <c r="A521" s="36"/>
    </row>
    <row r="522" spans="1:1" x14ac:dyDescent="0.35">
      <c r="A522" s="36"/>
    </row>
    <row r="523" spans="1:1" x14ac:dyDescent="0.35">
      <c r="A523" s="36"/>
    </row>
    <row r="524" spans="1:1" x14ac:dyDescent="0.35">
      <c r="A524" s="36"/>
    </row>
    <row r="525" spans="1:1" x14ac:dyDescent="0.35">
      <c r="A525" s="36"/>
    </row>
    <row r="526" spans="1:1" x14ac:dyDescent="0.35">
      <c r="A526" s="36"/>
    </row>
    <row r="527" spans="1:1" x14ac:dyDescent="0.35">
      <c r="A527" s="36"/>
    </row>
    <row r="528" spans="1:1" x14ac:dyDescent="0.35">
      <c r="A528" s="36"/>
    </row>
    <row r="529" spans="1:1" x14ac:dyDescent="0.35">
      <c r="A529" s="36"/>
    </row>
    <row r="530" spans="1:1" x14ac:dyDescent="0.35">
      <c r="A530" s="36"/>
    </row>
    <row r="531" spans="1:1" x14ac:dyDescent="0.35">
      <c r="A531" s="36"/>
    </row>
    <row r="532" spans="1:1" x14ac:dyDescent="0.35">
      <c r="A532" s="36"/>
    </row>
    <row r="533" spans="1:1" x14ac:dyDescent="0.35">
      <c r="A533" s="36"/>
    </row>
    <row r="534" spans="1:1" x14ac:dyDescent="0.35">
      <c r="A534" s="36"/>
    </row>
    <row r="535" spans="1:1" x14ac:dyDescent="0.35">
      <c r="A535" s="36"/>
    </row>
    <row r="536" spans="1:1" x14ac:dyDescent="0.35">
      <c r="A536" s="36"/>
    </row>
    <row r="537" spans="1:1" x14ac:dyDescent="0.35">
      <c r="A537" s="36"/>
    </row>
    <row r="538" spans="1:1" x14ac:dyDescent="0.35">
      <c r="A538" s="36"/>
    </row>
    <row r="539" spans="1:1" x14ac:dyDescent="0.35">
      <c r="A539" s="36"/>
    </row>
    <row r="540" spans="1:1" x14ac:dyDescent="0.35">
      <c r="A540" s="36"/>
    </row>
    <row r="541" spans="1:1" x14ac:dyDescent="0.35">
      <c r="A541" s="36"/>
    </row>
    <row r="542" spans="1:1" x14ac:dyDescent="0.35">
      <c r="A542" s="36"/>
    </row>
    <row r="543" spans="1:1" x14ac:dyDescent="0.35">
      <c r="A543" s="36"/>
    </row>
    <row r="544" spans="1:1" x14ac:dyDescent="0.35">
      <c r="A544" s="36"/>
    </row>
    <row r="545" spans="1:1" x14ac:dyDescent="0.35">
      <c r="A545" s="36"/>
    </row>
    <row r="546" spans="1:1" x14ac:dyDescent="0.35">
      <c r="A546" s="36"/>
    </row>
    <row r="547" spans="1:1" x14ac:dyDescent="0.35">
      <c r="A547" s="36"/>
    </row>
    <row r="548" spans="1:1" x14ac:dyDescent="0.35">
      <c r="A548" s="36"/>
    </row>
    <row r="549" spans="1:1" x14ac:dyDescent="0.35">
      <c r="A549" s="36"/>
    </row>
    <row r="550" spans="1:1" x14ac:dyDescent="0.35">
      <c r="A550" s="36"/>
    </row>
    <row r="551" spans="1:1" x14ac:dyDescent="0.35">
      <c r="A551" s="36"/>
    </row>
    <row r="552" spans="1:1" x14ac:dyDescent="0.35">
      <c r="A552" s="36"/>
    </row>
    <row r="553" spans="1:1" x14ac:dyDescent="0.35">
      <c r="A553" s="36"/>
    </row>
    <row r="554" spans="1:1" x14ac:dyDescent="0.35">
      <c r="A554" s="36"/>
    </row>
    <row r="555" spans="1:1" x14ac:dyDescent="0.35">
      <c r="A555" s="36"/>
    </row>
    <row r="556" spans="1:1" x14ac:dyDescent="0.35">
      <c r="A556" s="36"/>
    </row>
    <row r="557" spans="1:1" x14ac:dyDescent="0.35">
      <c r="A557" s="36"/>
    </row>
    <row r="558" spans="1:1" x14ac:dyDescent="0.35">
      <c r="A558" s="36"/>
    </row>
    <row r="559" spans="1:1" x14ac:dyDescent="0.35">
      <c r="A559" s="36"/>
    </row>
    <row r="560" spans="1:1" x14ac:dyDescent="0.35">
      <c r="A560" s="36"/>
    </row>
    <row r="561" spans="1:1" x14ac:dyDescent="0.35">
      <c r="A561" s="36"/>
    </row>
    <row r="562" spans="1:1" x14ac:dyDescent="0.35">
      <c r="A562" s="36"/>
    </row>
    <row r="563" spans="1:1" x14ac:dyDescent="0.35">
      <c r="A563" s="36"/>
    </row>
    <row r="564" spans="1:1" x14ac:dyDescent="0.35">
      <c r="A564" s="36"/>
    </row>
    <row r="565" spans="1:1" x14ac:dyDescent="0.35">
      <c r="A565" s="36"/>
    </row>
    <row r="566" spans="1:1" x14ac:dyDescent="0.35">
      <c r="A566" s="36"/>
    </row>
    <row r="567" spans="1:1" x14ac:dyDescent="0.35">
      <c r="A567" s="36"/>
    </row>
    <row r="568" spans="1:1" x14ac:dyDescent="0.35">
      <c r="A568" s="36"/>
    </row>
    <row r="569" spans="1:1" x14ac:dyDescent="0.35">
      <c r="A569" s="36"/>
    </row>
    <row r="570" spans="1:1" x14ac:dyDescent="0.35">
      <c r="A570" s="36"/>
    </row>
    <row r="571" spans="1:1" x14ac:dyDescent="0.35">
      <c r="A571" s="36"/>
    </row>
    <row r="572" spans="1:1" x14ac:dyDescent="0.35">
      <c r="A572" s="36"/>
    </row>
    <row r="573" spans="1:1" x14ac:dyDescent="0.35">
      <c r="A573" s="36"/>
    </row>
    <row r="574" spans="1:1" x14ac:dyDescent="0.35">
      <c r="A574" s="36"/>
    </row>
    <row r="575" spans="1:1" x14ac:dyDescent="0.35">
      <c r="A575" s="36"/>
    </row>
    <row r="576" spans="1:1" x14ac:dyDescent="0.35">
      <c r="A576" s="36"/>
    </row>
    <row r="577" spans="1:6" x14ac:dyDescent="0.35">
      <c r="A577" s="36"/>
    </row>
    <row r="578" spans="1:6" x14ac:dyDescent="0.35">
      <c r="A578" s="36"/>
    </row>
    <row r="579" spans="1:6" x14ac:dyDescent="0.35">
      <c r="A579" s="36"/>
    </row>
    <row r="580" spans="1:6" x14ac:dyDescent="0.35">
      <c r="A580" s="36"/>
    </row>
    <row r="581" spans="1:6" x14ac:dyDescent="0.35">
      <c r="A581" s="36"/>
    </row>
    <row r="582" spans="1:6" x14ac:dyDescent="0.35">
      <c r="A582" s="39"/>
      <c r="B582" s="40"/>
      <c r="C582" s="40"/>
      <c r="D582" s="40"/>
      <c r="E582" s="40"/>
      <c r="F582" s="41"/>
    </row>
  </sheetData>
  <mergeCells count="1">
    <mergeCell ref="E3:I3"/>
  </mergeCells>
  <conditionalFormatting sqref="A5:B5">
    <cfRule type="expression" dxfId="1" priority="5">
      <formula>$A5&lt;&gt;""</formula>
    </cfRule>
    <cfRule type="expression" dxfId="0" priority="6">
      <formula>"jeżeli($A$44&lt;&gt;"""")"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541-4FE8-46CE-9F91-E63E0360D2DB}">
  <dimension ref="B3:O22"/>
  <sheetViews>
    <sheetView workbookViewId="0">
      <selection activeCell="D14" sqref="D14"/>
    </sheetView>
  </sheetViews>
  <sheetFormatPr defaultColWidth="8.88671875" defaultRowHeight="14.4" x14ac:dyDescent="0.3"/>
  <cols>
    <col min="2" max="2" width="19.33203125" customWidth="1"/>
    <col min="5" max="5" width="28.33203125" customWidth="1"/>
    <col min="6" max="6" width="15.6640625" customWidth="1"/>
    <col min="7" max="7" width="13.88671875" customWidth="1"/>
    <col min="12" max="15" width="19.44140625" customWidth="1"/>
  </cols>
  <sheetData>
    <row r="3" spans="2:15" x14ac:dyDescent="0.3">
      <c r="B3" t="s">
        <v>2</v>
      </c>
      <c r="D3" t="s">
        <v>15</v>
      </c>
    </row>
    <row r="4" spans="2:15" x14ac:dyDescent="0.3">
      <c r="B4" t="s">
        <v>3</v>
      </c>
      <c r="D4" t="s">
        <v>5</v>
      </c>
    </row>
    <row r="5" spans="2:15" x14ac:dyDescent="0.3">
      <c r="B5" t="s">
        <v>4</v>
      </c>
      <c r="D5" t="s">
        <v>6</v>
      </c>
    </row>
    <row r="16" spans="2:15" x14ac:dyDescent="0.3">
      <c r="M16" s="7"/>
      <c r="N16" s="7"/>
      <c r="O16" s="7"/>
    </row>
    <row r="17" spans="13:15" x14ac:dyDescent="0.3">
      <c r="M17" s="7"/>
      <c r="N17" s="7"/>
      <c r="O17" s="7"/>
    </row>
    <row r="18" spans="13:15" x14ac:dyDescent="0.3">
      <c r="M18" s="7"/>
      <c r="N18" s="7"/>
      <c r="O18" s="7"/>
    </row>
    <row r="19" spans="13:15" x14ac:dyDescent="0.3">
      <c r="M19" s="7"/>
      <c r="N19" s="7"/>
      <c r="O19" s="7"/>
    </row>
    <row r="20" spans="13:15" x14ac:dyDescent="0.3">
      <c r="M20" s="7"/>
      <c r="N20" s="7"/>
      <c r="O20" s="7"/>
    </row>
    <row r="21" spans="13:15" x14ac:dyDescent="0.3">
      <c r="M21" s="7"/>
      <c r="N21" s="7"/>
      <c r="O21" s="7"/>
    </row>
    <row r="22" spans="13:15" x14ac:dyDescent="0.3">
      <c r="M22" s="7"/>
      <c r="N22" s="7"/>
      <c r="O22" s="7"/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3 e U W 4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R 3 e U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3 l F s o i k e 4 D g A A A B E A A A A T A B w A R m 9 y b X V s Y X M v U 2 V j d G l v b j E u b S C i G A A o o B Q A A A A A A A A A A A A A A A A A A A A A A A A A A A A r T k 0 u y c z P U w i G 0 I b W A F B L A Q I t A B Q A A g A I A E d 3 l F u L q Z q a p A A A A P Y A A A A S A A A A A A A A A A A A A A A A A A A A A A B D b 2 5 m a W c v U G F j a 2 F n Z S 5 4 b W x Q S w E C L Q A U A A I A C A B H d 5 R b D 8 r p q 6 Q A A A D p A A A A E w A A A A A A A A A A A A A A A A D w A A A A W 0 N v b n R l b n R f V H l w Z X N d L n h t b F B L A Q I t A B Q A A g A I A E d 3 l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f K 2 n r s z 5 d S q L 6 U v 9 n v M x H A A A A A A I A A A A A A B B m A A A A A Q A A I A A A A J h E k C 1 U r U 2 k G L 5 Z 3 r u + s s q n t Z A 9 k S s Z s x x a o e y 9 L 9 h Z A A A A A A 6 A A A A A A g A A I A A A A P J l t e + 2 E I J 3 F E w G E t O Q 3 r Q J k i e 9 F z 2 l M s u n 7 T 8 9 w r E i U A A A A M x X T D e F 5 C E M a d w W v g 0 X l 3 n L 2 w 9 P F r c Z S 9 E c G A S M L h K Z Y R u L V A N V H F 6 m Y 2 v 6 7 x I c 4 z J n J B j q / e Q A X o p w F b v u Y W I d e o q p d b i c U d J v R c / f V D 5 v Q A A A A E x D M T B B u L E 0 g g h X + O 9 K c a p 2 m V p Z a H N U n m x h D P Y M b j B y y j + S z J A P 1 A m 2 y I W k 6 0 H c O n H N C 6 p M H y M h O t U x T w h T Y W c = < / D a t a M a s h u p > 
</file>

<file path=customXml/itemProps1.xml><?xml version="1.0" encoding="utf-8"?>
<ds:datastoreItem xmlns:ds="http://schemas.openxmlformats.org/officeDocument/2006/customXml" ds:itemID="{9B69B891-8686-489F-A04D-AFF210BB85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Mortgage summary</vt:lpstr>
      <vt:lpstr>Calculator</vt:lpstr>
      <vt:lpstr>Technical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2015-06-05T18:19:34Z</dcterms:created>
  <dcterms:modified xsi:type="dcterms:W3CDTF">2026-01-04T16:28:03Z</dcterms:modified>
</cp:coreProperties>
</file>